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fs625_新型コロナウイルス感染症対策事務局\９　従事者支援班\②障害関係\03_周知・広報\02_最新\20200828_県HP\"/>
    </mc:Choice>
  </mc:AlternateContent>
  <bookViews>
    <workbookView xWindow="30630" yWindow="735" windowWidth="15375" windowHeight="9495" tabRatio="823"/>
  </bookViews>
  <sheets>
    <sheet name="（はじめにお読みください）本申請書の使い方、申請の手順" sheetId="30" r:id="rId1"/>
    <sheet name="申請書" sheetId="20" r:id="rId2"/>
    <sheet name="申請額一覧" sheetId="29" r:id="rId3"/>
    <sheet name="個票1" sheetId="19" r:id="rId4"/>
    <sheet name="個票2" sheetId="31" r:id="rId5"/>
    <sheet name="職員表" sheetId="27" r:id="rId6"/>
    <sheet name="計算用" sheetId="21" state="hidden" r:id="rId7"/>
  </sheets>
  <definedNames>
    <definedName name="_xlnm.Print_Area" localSheetId="3">個票1!$A$1:$AM$71</definedName>
    <definedName name="_xlnm.Print_Area" localSheetId="4">個票2!$A$1:$AM$71</definedName>
    <definedName name="_xlnm.Print_Area" localSheetId="5">職員表!$A$1:$S$86</definedName>
    <definedName name="_xlnm.Print_Area" localSheetId="2">申請額一覧!$A$1:$O$21</definedName>
    <definedName name="_xlnm.Print_Area" localSheetId="1">申請書!$A$1:$AU$51</definedName>
    <definedName name="_xlnm.Print_Titles" localSheetId="5">職員表!$4:$5</definedName>
    <definedName name="慰労金単価">計算用!$A$56:$B$63</definedName>
    <definedName name="施設区分">計算用!$A$51:$A$52</definedName>
    <definedName name="施設区分基準セル">計算用!$A$50</definedName>
    <definedName name="助成上限額">計算用!$A$3:$G$34</definedName>
    <definedName name="提供サービス">計算用!$A$3:$A$34</definedName>
    <definedName name="都道府県">計算用!$A$69:$A$115</definedName>
    <definedName name="番号">計算用!$A$45:$A$48</definedName>
    <definedName name="有無">計算用!$A$65:$A$66</definedName>
  </definedNames>
  <calcPr calcId="162913"/>
</workbook>
</file>

<file path=xl/calcChain.xml><?xml version="1.0" encoding="utf-8"?>
<calcChain xmlns="http://schemas.openxmlformats.org/spreadsheetml/2006/main">
  <c r="O41" i="27" l="1"/>
  <c r="O42" i="27"/>
  <c r="O43"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O7" i="27"/>
  <c r="O8" i="27"/>
  <c r="O9" i="27"/>
  <c r="O10" i="27"/>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6" i="27"/>
  <c r="X58" i="31"/>
  <c r="X40" i="31"/>
  <c r="X25" i="31"/>
  <c r="X58" i="19"/>
  <c r="X40" i="19"/>
  <c r="X25" i="19"/>
  <c r="AI52" i="31" l="1"/>
  <c r="AI52" i="19" l="1"/>
  <c r="E6" i="27" l="1"/>
  <c r="F6" i="27" s="1"/>
  <c r="E7" i="27"/>
  <c r="F7" i="27" s="1"/>
  <c r="E8" i="27"/>
  <c r="F8" i="27"/>
  <c r="E9" i="27"/>
  <c r="F9" i="27" s="1"/>
  <c r="E10" i="27"/>
  <c r="F10" i="27" s="1"/>
  <c r="E11" i="27"/>
  <c r="F11" i="27" s="1"/>
  <c r="E12" i="27"/>
  <c r="F12" i="27" s="1"/>
  <c r="E13" i="27"/>
  <c r="F13" i="27"/>
  <c r="E14" i="27"/>
  <c r="F14" i="27" s="1"/>
  <c r="E15" i="27"/>
  <c r="F15" i="27" s="1"/>
  <c r="E16" i="27"/>
  <c r="F16" i="27"/>
  <c r="E17" i="27"/>
  <c r="F17" i="27"/>
  <c r="E18" i="27"/>
  <c r="F18" i="27" s="1"/>
  <c r="E19" i="27"/>
  <c r="F19" i="27" s="1"/>
  <c r="E20" i="27"/>
  <c r="F20" i="27"/>
  <c r="M7" i="27" l="1"/>
  <c r="M8" i="27"/>
  <c r="M9" i="27"/>
  <c r="M10" i="27"/>
  <c r="M11" i="27"/>
  <c r="M12" i="27"/>
  <c r="M13" i="27"/>
  <c r="M14" i="27"/>
  <c r="M15" i="27"/>
  <c r="M16" i="27"/>
  <c r="H70" i="31" l="1"/>
  <c r="H50" i="31"/>
  <c r="AI40" i="31"/>
  <c r="H37" i="31"/>
  <c r="AX22" i="31"/>
  <c r="L11" i="29"/>
  <c r="M9" i="29"/>
  <c r="I19" i="29"/>
  <c r="M15" i="29"/>
  <c r="H14" i="29"/>
  <c r="I17" i="29"/>
  <c r="L19" i="29"/>
  <c r="L14" i="29"/>
  <c r="K11" i="29"/>
  <c r="J9" i="29"/>
  <c r="L17" i="29"/>
  <c r="H9" i="29"/>
  <c r="L7" i="29"/>
  <c r="I7" i="29"/>
  <c r="K8" i="29"/>
  <c r="J8" i="29"/>
  <c r="K18" i="29"/>
  <c r="I8" i="29"/>
  <c r="I6" i="29"/>
  <c r="K16" i="29"/>
  <c r="K6" i="29"/>
  <c r="H10" i="29"/>
  <c r="I13" i="29"/>
  <c r="J16" i="29"/>
  <c r="H16" i="29"/>
  <c r="I18" i="29"/>
  <c r="M7" i="29"/>
  <c r="M14" i="29"/>
  <c r="K12" i="29"/>
  <c r="M16" i="29"/>
  <c r="K17" i="29"/>
  <c r="J19" i="29"/>
  <c r="L15" i="29"/>
  <c r="K15" i="29"/>
  <c r="K10" i="29"/>
  <c r="L13" i="29"/>
  <c r="H12" i="29"/>
  <c r="M12" i="29"/>
  <c r="J18" i="29"/>
  <c r="L6" i="29"/>
  <c r="I14" i="29"/>
  <c r="M19" i="29"/>
  <c r="J13" i="29"/>
  <c r="L10" i="29"/>
  <c r="J15" i="29"/>
  <c r="L9" i="29"/>
  <c r="K9" i="29"/>
  <c r="L16" i="29"/>
  <c r="I16" i="29"/>
  <c r="M18" i="29"/>
  <c r="I11" i="29"/>
  <c r="M11" i="29"/>
  <c r="J10" i="29"/>
  <c r="H19" i="29"/>
  <c r="L8" i="29"/>
  <c r="L12" i="29"/>
  <c r="J17" i="29"/>
  <c r="H17" i="29"/>
  <c r="I12" i="29"/>
  <c r="H8" i="29"/>
  <c r="H18" i="29"/>
  <c r="H7" i="29"/>
  <c r="I15" i="29"/>
  <c r="L18" i="29"/>
  <c r="J14" i="29"/>
  <c r="I10" i="29"/>
  <c r="M17" i="29"/>
  <c r="J11" i="29"/>
  <c r="M13" i="29"/>
  <c r="J7" i="29"/>
  <c r="H11" i="29"/>
  <c r="H15" i="29"/>
  <c r="K19" i="29"/>
  <c r="M8" i="29"/>
  <c r="K14" i="29"/>
  <c r="K13" i="29"/>
  <c r="M10" i="29"/>
  <c r="H13" i="29"/>
  <c r="I9" i="29"/>
  <c r="K7" i="29"/>
  <c r="J12" i="29"/>
  <c r="AI24" i="31" l="1"/>
  <c r="N16" i="29"/>
  <c r="P16" i="29" s="1"/>
  <c r="N8" i="29"/>
  <c r="P8" i="29" s="1"/>
  <c r="N18" i="29"/>
  <c r="P18" i="29" s="1"/>
  <c r="N13" i="29"/>
  <c r="P13" i="29" s="1"/>
  <c r="N14" i="29"/>
  <c r="P14" i="29" s="1"/>
  <c r="N15" i="29"/>
  <c r="P15" i="29" s="1"/>
  <c r="N11" i="29"/>
  <c r="P11" i="29" s="1"/>
  <c r="N7" i="29"/>
  <c r="P7" i="29" s="1"/>
  <c r="N10" i="29"/>
  <c r="P10" i="29" s="1"/>
  <c r="N19" i="29"/>
  <c r="P19" i="29" s="1"/>
  <c r="N12" i="29"/>
  <c r="P12" i="29" s="1"/>
  <c r="N17" i="29"/>
  <c r="P17" i="29" s="1"/>
  <c r="N9" i="29"/>
  <c r="P9" i="29" s="1"/>
  <c r="AI57" i="31"/>
  <c r="M6" i="29"/>
  <c r="J6" i="29"/>
  <c r="AI26" i="31" l="1"/>
  <c r="Q16" i="29"/>
  <c r="W10" i="29"/>
  <c r="R16" i="29"/>
  <c r="U16" i="29"/>
  <c r="V16" i="29"/>
  <c r="T8" i="29"/>
  <c r="Q15" i="29"/>
  <c r="W15" i="29"/>
  <c r="S16" i="29"/>
  <c r="T15" i="29"/>
  <c r="S15" i="29"/>
  <c r="Q8" i="29"/>
  <c r="V15" i="29"/>
  <c r="R15" i="29"/>
  <c r="U19" i="29"/>
  <c r="W18" i="29"/>
  <c r="V8" i="29"/>
  <c r="W19" i="29"/>
  <c r="S19" i="29"/>
  <c r="R8" i="29"/>
  <c r="U15" i="29"/>
  <c r="T16" i="29"/>
  <c r="Q19" i="29"/>
  <c r="U8" i="29"/>
  <c r="T19" i="29"/>
  <c r="W8" i="29"/>
  <c r="V19" i="29"/>
  <c r="S8" i="29"/>
  <c r="T18" i="29"/>
  <c r="W16" i="29"/>
  <c r="R19" i="29"/>
  <c r="AI59" i="31"/>
  <c r="S18" i="29"/>
  <c r="U18" i="29"/>
  <c r="R11" i="29"/>
  <c r="S10" i="29"/>
  <c r="U11" i="29"/>
  <c r="Q9" i="29"/>
  <c r="T14" i="29"/>
  <c r="V18" i="29"/>
  <c r="Q18" i="29"/>
  <c r="R18" i="29"/>
  <c r="R12" i="29"/>
  <c r="R10" i="29"/>
  <c r="Q11" i="29"/>
  <c r="V9" i="29"/>
  <c r="V14" i="29"/>
  <c r="Q10" i="29"/>
  <c r="W12" i="29"/>
  <c r="R9" i="29"/>
  <c r="U14" i="29"/>
  <c r="U12" i="29"/>
  <c r="W11" i="29"/>
  <c r="T17" i="29"/>
  <c r="S7" i="29"/>
  <c r="R7" i="29"/>
  <c r="W13" i="29"/>
  <c r="V13" i="29"/>
  <c r="U17" i="29"/>
  <c r="V10" i="29"/>
  <c r="U10" i="29"/>
  <c r="V12" i="29"/>
  <c r="Q12" i="29"/>
  <c r="T11" i="29"/>
  <c r="V11" i="29"/>
  <c r="U9" i="29"/>
  <c r="T9" i="29"/>
  <c r="R14" i="29"/>
  <c r="Q14" i="29"/>
  <c r="T10" i="29"/>
  <c r="T12" i="29"/>
  <c r="S12" i="29"/>
  <c r="S11" i="29"/>
  <c r="W9" i="29"/>
  <c r="S9" i="29"/>
  <c r="S14" i="29"/>
  <c r="W14" i="29"/>
  <c r="Q17" i="29"/>
  <c r="Q7" i="29"/>
  <c r="U13" i="29"/>
  <c r="R13" i="29"/>
  <c r="S17" i="29"/>
  <c r="U7" i="29"/>
  <c r="T7" i="29"/>
  <c r="Q13" i="29"/>
  <c r="T13" i="29"/>
  <c r="W17" i="29"/>
  <c r="V17" i="29"/>
  <c r="R17" i="29"/>
  <c r="W7" i="29"/>
  <c r="V7" i="29"/>
  <c r="S13" i="29"/>
  <c r="A59" i="21"/>
  <c r="A57" i="21"/>
  <c r="A56" i="21"/>
  <c r="X59" i="31" l="1"/>
  <c r="H37" i="19"/>
  <c r="V22" i="31" l="1"/>
  <c r="M22" i="31"/>
  <c r="AI24" i="19"/>
  <c r="S7" i="27"/>
  <c r="S8" i="27"/>
  <c r="S9" i="27"/>
  <c r="S10" i="27"/>
  <c r="S11" i="27"/>
  <c r="S12" i="27"/>
  <c r="S13" i="27"/>
  <c r="S14" i="27"/>
  <c r="S15" i="27"/>
  <c r="S16" i="27"/>
  <c r="S17" i="27"/>
  <c r="S18" i="27"/>
  <c r="S6" i="27"/>
  <c r="S19" i="27"/>
  <c r="S20" i="27"/>
  <c r="E21" i="27"/>
  <c r="F21" i="27" s="1"/>
  <c r="S21" i="27" s="1"/>
  <c r="E22" i="27"/>
  <c r="F22" i="27" s="1"/>
  <c r="S22" i="27" s="1"/>
  <c r="E23" i="27"/>
  <c r="F23" i="27" s="1"/>
  <c r="S23" i="27" s="1"/>
  <c r="E24" i="27"/>
  <c r="F24" i="27"/>
  <c r="S24" i="27" s="1"/>
  <c r="E25" i="27"/>
  <c r="F25" i="27" s="1"/>
  <c r="S25" i="27" s="1"/>
  <c r="E26" i="27"/>
  <c r="F26" i="27" s="1"/>
  <c r="S26" i="27" s="1"/>
  <c r="E27" i="27"/>
  <c r="F27" i="27" s="1"/>
  <c r="S27" i="27" s="1"/>
  <c r="E28" i="27"/>
  <c r="F28" i="27"/>
  <c r="S28" i="27" s="1"/>
  <c r="E29" i="27"/>
  <c r="F29" i="27" s="1"/>
  <c r="S29" i="27" s="1"/>
  <c r="E30" i="27"/>
  <c r="F30" i="27"/>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s="1"/>
  <c r="S38" i="27" s="1"/>
  <c r="E39" i="27"/>
  <c r="F39" i="27" s="1"/>
  <c r="S39" i="27" s="1"/>
  <c r="E40" i="27"/>
  <c r="F40" i="27"/>
  <c r="S40" i="27" s="1"/>
  <c r="E41" i="27"/>
  <c r="F41" i="27" s="1"/>
  <c r="S41" i="27" s="1"/>
  <c r="E42" i="27"/>
  <c r="F42" i="27" s="1"/>
  <c r="S42" i="27" s="1"/>
  <c r="E43" i="27"/>
  <c r="F43" i="27" s="1"/>
  <c r="S43" i="27" s="1"/>
  <c r="E44" i="27"/>
  <c r="F44" i="27"/>
  <c r="S44" i="27" s="1"/>
  <c r="E45" i="27"/>
  <c r="F45" i="27" s="1"/>
  <c r="S45" i="27" s="1"/>
  <c r="E46" i="27"/>
  <c r="F46" i="27"/>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s="1"/>
  <c r="S54" i="27" s="1"/>
  <c r="E55" i="27"/>
  <c r="F55" i="27" s="1"/>
  <c r="S55" i="27" s="1"/>
  <c r="E56" i="27"/>
  <c r="F56" i="27"/>
  <c r="S56" i="27" s="1"/>
  <c r="E57" i="27"/>
  <c r="F57" i="27" s="1"/>
  <c r="S57" i="27" s="1"/>
  <c r="E58" i="27"/>
  <c r="F58" i="27" s="1"/>
  <c r="S58" i="27" s="1"/>
  <c r="E59" i="27"/>
  <c r="F59" i="27" s="1"/>
  <c r="S59" i="27" s="1"/>
  <c r="E60" i="27"/>
  <c r="F60" i="27"/>
  <c r="S60" i="27" s="1"/>
  <c r="E61" i="27"/>
  <c r="F61" i="27" s="1"/>
  <c r="S61" i="27" s="1"/>
  <c r="E62" i="27"/>
  <c r="F62" i="27"/>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s="1"/>
  <c r="S70" i="27" s="1"/>
  <c r="E71" i="27"/>
  <c r="F71" i="27" s="1"/>
  <c r="S71" i="27" s="1"/>
  <c r="E72" i="27"/>
  <c r="F72" i="27"/>
  <c r="S72" i="27" s="1"/>
  <c r="E73" i="27"/>
  <c r="F73" i="27" s="1"/>
  <c r="S73" i="27" s="1"/>
  <c r="E74" i="27"/>
  <c r="F74" i="27" s="1"/>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s="1"/>
  <c r="S82" i="27" s="1"/>
  <c r="E83" i="27"/>
  <c r="F83" i="27" s="1"/>
  <c r="S83" i="27" s="1"/>
  <c r="E84" i="27"/>
  <c r="F84" i="27" s="1"/>
  <c r="S84" i="27" s="1"/>
  <c r="E85" i="27"/>
  <c r="F85" i="27" s="1"/>
  <c r="S85" i="27" s="1"/>
  <c r="J5" i="29"/>
  <c r="AI21" i="31" l="1"/>
  <c r="AO22" i="31"/>
  <c r="AI40" i="19"/>
  <c r="K5" i="29"/>
  <c r="H6" i="29"/>
  <c r="N6" i="29" l="1"/>
  <c r="AX22" i="19"/>
  <c r="I5" i="29"/>
  <c r="L5" i="29"/>
  <c r="P6" i="29" l="1"/>
  <c r="Q6" i="29"/>
  <c r="U6" i="29"/>
  <c r="W6" i="29"/>
  <c r="R6" i="29"/>
  <c r="V6" i="29"/>
  <c r="S6" i="29"/>
  <c r="T6" i="29"/>
  <c r="G19" i="29"/>
  <c r="G11" i="29"/>
  <c r="G7" i="29"/>
  <c r="G16" i="29"/>
  <c r="G8" i="29"/>
  <c r="G17" i="29"/>
  <c r="G13" i="29"/>
  <c r="G9" i="29"/>
  <c r="G15" i="29"/>
  <c r="G12" i="29"/>
  <c r="G18" i="29"/>
  <c r="G14" i="29"/>
  <c r="G10" i="29"/>
  <c r="G6" i="29"/>
  <c r="M17" i="27" l="1"/>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O44" i="27" s="1"/>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6" i="27"/>
  <c r="F5" i="29"/>
  <c r="F6" i="29"/>
  <c r="F7" i="29"/>
  <c r="F12" i="29"/>
  <c r="F10" i="29"/>
  <c r="F14" i="29"/>
  <c r="F11" i="29"/>
  <c r="F16" i="29"/>
  <c r="F19" i="29"/>
  <c r="F8" i="29"/>
  <c r="F15" i="29"/>
  <c r="F18" i="29"/>
  <c r="F9" i="29"/>
  <c r="F13" i="29"/>
  <c r="F17" i="29"/>
  <c r="M22" i="19" l="1"/>
  <c r="V22" i="19"/>
  <c r="X59" i="19"/>
  <c r="AI21" i="19" l="1"/>
  <c r="H50" i="19"/>
  <c r="H5" i="29"/>
  <c r="A6" i="30" l="1"/>
  <c r="A7" i="30" s="1"/>
  <c r="A8" i="30" s="1"/>
  <c r="A9" i="30" s="1"/>
  <c r="A10" i="30" s="1"/>
  <c r="A11" i="30" s="1"/>
  <c r="A12" i="30" s="1"/>
  <c r="A13" i="30" s="1"/>
  <c r="A14" i="30" s="1"/>
  <c r="H70" i="19" l="1"/>
  <c r="AO22" i="19" l="1"/>
  <c r="AH18" i="20" l="1"/>
  <c r="AH17" i="20" l="1"/>
  <c r="AI57" i="19"/>
  <c r="E8" i="29"/>
  <c r="B18" i="29"/>
  <c r="B5" i="29"/>
  <c r="B12" i="29"/>
  <c r="D17" i="29"/>
  <c r="D5" i="29"/>
  <c r="C14" i="29"/>
  <c r="E12" i="29"/>
  <c r="C19" i="29"/>
  <c r="E9" i="29"/>
  <c r="D13" i="29"/>
  <c r="D15" i="29"/>
  <c r="D14" i="29"/>
  <c r="D16" i="29"/>
  <c r="E19" i="29"/>
  <c r="D18" i="29"/>
  <c r="B13" i="29"/>
  <c r="C7" i="29"/>
  <c r="D10" i="29"/>
  <c r="E14" i="29"/>
  <c r="C18" i="29"/>
  <c r="B15" i="29"/>
  <c r="C6" i="29"/>
  <c r="E18" i="29"/>
  <c r="C11" i="29"/>
  <c r="D9" i="29"/>
  <c r="E7" i="29"/>
  <c r="E11" i="29"/>
  <c r="E5" i="29"/>
  <c r="B7" i="29"/>
  <c r="C9" i="29"/>
  <c r="B17" i="29"/>
  <c r="E10" i="29"/>
  <c r="C13" i="29"/>
  <c r="B16" i="29"/>
  <c r="E17" i="29"/>
  <c r="M5" i="29"/>
  <c r="E15" i="29"/>
  <c r="C5" i="29"/>
  <c r="C12" i="29"/>
  <c r="C8" i="29"/>
  <c r="B10" i="29"/>
  <c r="D12" i="29"/>
  <c r="D8" i="29"/>
  <c r="E16" i="29"/>
  <c r="D19" i="29"/>
  <c r="D7" i="29"/>
  <c r="B11" i="29"/>
  <c r="D11" i="29"/>
  <c r="D6" i="29"/>
  <c r="C16" i="29"/>
  <c r="E6" i="29"/>
  <c r="B9" i="29"/>
  <c r="C17" i="29"/>
  <c r="B6" i="29"/>
  <c r="C10" i="29"/>
  <c r="E13" i="29"/>
  <c r="C15" i="29"/>
  <c r="B14" i="29"/>
  <c r="B8" i="29"/>
  <c r="B19"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I26" i="19" l="1"/>
  <c r="AH16" i="20" l="1"/>
  <c r="AI59" i="19"/>
  <c r="AH19" i="20" l="1"/>
  <c r="K13" i="20" s="1"/>
  <c r="N5" i="29"/>
  <c r="W5" i="29" s="1"/>
  <c r="U5" i="29" l="1"/>
  <c r="V5" i="29"/>
  <c r="Q5" i="29"/>
  <c r="T5" i="29"/>
  <c r="R5" i="29"/>
  <c r="S5" i="29"/>
  <c r="P5" i="29"/>
  <c r="G5" i="29"/>
  <c r="F22" i="29"/>
</calcChain>
</file>

<file path=xl/comments1.xml><?xml version="1.0" encoding="utf-8"?>
<comments xmlns="http://schemas.openxmlformats.org/spreadsheetml/2006/main">
  <authors>
    <author>渡部　学</author>
  </authors>
  <commentList>
    <comment ref="AG6" authorId="0" shapeId="0">
      <text>
        <r>
          <rPr>
            <b/>
            <sz val="9"/>
            <color indexed="81"/>
            <rFont val="MS P ゴシック"/>
            <family val="3"/>
            <charset val="128"/>
          </rPr>
          <t>初期状態で入力されている（法人名）（役職・代表者名）は消した上で入力してください。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3.xml><?xml version="1.0" encoding="utf-8"?>
<comments xmlns="http://schemas.openxmlformats.org/spreadsheetml/2006/main">
  <authors>
    <author>kemuwata</author>
    <author>厚生労働省ネットワークシステム</author>
  </authors>
  <commentList>
    <comment ref="L10" authorId="0" shapeId="0">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・アルファベット（Ａ、Ｂ）は全角大文字を使用すること</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1"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4.xml><?xml version="1.0" encoding="utf-8"?>
<comments xmlns="http://schemas.openxmlformats.org/spreadsheetml/2006/main">
  <authors>
    <author>kemuwata</author>
    <author>厚生労働省ネットワークシステム</author>
  </authors>
  <commentList>
    <comment ref="L10" authorId="0" shapeId="0">
      <text>
        <r>
          <rPr>
            <b/>
            <sz val="9"/>
            <color indexed="81"/>
            <rFont val="MS P ゴシック"/>
            <family val="3"/>
            <charset val="128"/>
          </rPr>
          <t xml:space="preserve">「事業所番号」と「提供サービス」を入力することにより、（様式３）障害福祉慰労金受給職員から両者が一致する職員に係る「慰労金の区分・人数」が自動集計されます。
</t>
        </r>
        <r>
          <rPr>
            <sz val="9"/>
            <color indexed="81"/>
            <rFont val="MS P ゴシック"/>
            <family val="3"/>
            <charset val="128"/>
          </rPr>
          <t>（様式３）職員表の記載と一致するよう正確に記入してください。「提供サービス」は基本的にプルダウンで選択できますが、直接入力する場合は次の点に注意してください。
・サービス名称を短縮しないこと
・スペースを使わないこと
・アルファベット（Ａ、Ｂ）は全角大文字を使用すること</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1"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5.xml><?xml version="1.0" encoding="utf-8"?>
<comments xmlns="http://schemas.openxmlformats.org/spreadsheetml/2006/main">
  <authors>
    <author>kiku</author>
    <author>kemuwata</author>
  </authors>
  <commentList>
    <comment ref="B4" authorId="0" shapeId="0">
      <text>
        <r>
          <rPr>
            <b/>
            <sz val="9"/>
            <color indexed="81"/>
            <rFont val="MS P ゴシック"/>
            <family val="3"/>
            <charset val="128"/>
          </rPr>
          <t>「氏名（漢字、カナ）」：
姓と名の間はスペースを空けないで下さい。</t>
        </r>
      </text>
    </comment>
    <comment ref="C4" authorId="1" shapeId="0">
      <text>
        <r>
          <rPr>
            <b/>
            <sz val="9"/>
            <color indexed="81"/>
            <rFont val="MS P ゴシック"/>
            <family val="3"/>
            <charset val="128"/>
          </rPr>
          <t>「氏名（全角カナ）」
・全角カタカナ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（例）
1985/10/19
（正しくない例）
19851019
1985.10.19
</t>
        </r>
      </text>
    </comment>
    <comment ref="H4" authorId="0" shapeId="0">
      <text>
        <r>
          <rPr>
            <b/>
            <sz val="9"/>
            <color indexed="81"/>
            <rFont val="MS P ゴシック"/>
            <family val="3"/>
            <charset val="128"/>
          </rPr>
          <t>「主たる勤務先」：
慰労金は、個票1に記入された事業所に振り込まれ、当該事業所から支給されます。
「事業所番号」「提供サービス」は個票●の記載と一致するよう性格に記入してください。直接入力する場合は次の点に注意してください。
・サービス名称を短縮しないこと
・スペースを使わないこと
・アルファベット（Ａ、Ｂ）は全角大文字を使用すること</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<sst xmlns="http://schemas.openxmlformats.org/spreadsheetml/2006/main" count="668" uniqueCount="341">
  <si>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</si>
  <si>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</si>
  <si>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</si>
  <si>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</si>
  <si>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</si>
  <si>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</si>
  <si>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</si>
  <si>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</si>
  <si>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</si>
  <si>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</si>
  <si>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</si>
  <si>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</si>
  <si>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</si>
  <si>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</si>
  <si>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</si>
  <si>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</si>
  <si>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</si>
  <si>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</si>
  <si>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</si>
  <si>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</si>
  <si>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</si>
  <si>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</si>
  <si>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</si>
  <si>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</si>
  <si>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</si>
  <si>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</si>
  <si>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</si>
  <si>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</si>
  <si>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</si>
  <si>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</si>
  <si>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</si>
  <si>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</si>
  <si>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</si>
  <si>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</si>
  <si>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</si>
  <si>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</si>
  <si>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</si>
  <si>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</si>
  <si>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</si>
  <si>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</si>
  <si>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</si>
  <si>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</si>
  <si>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</si>
  <si>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</si>
  <si>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</si>
  <si>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</si>
  <si>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</si>
  <si>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</si>
  <si>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</si>
  <si>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</si>
  <si>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</si>
  <si>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</si>
  <si>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</si>
  <si>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</si>
  <si>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</si>
  <si>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</si>
  <si>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</si>
  <si>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</si>
  <si>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</si>
  <si>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</si>
  <si>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</si>
  <si>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</si>
  <si>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</si>
  <si>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</si>
  <si>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</si>
  <si>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</si>
  <si>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</si>
  <si>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</si>
  <si>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</si>
  <si>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</si>
  <si>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</si>
  <si>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</si>
  <si>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</si>
  <si>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</si>
  <si>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</si>
  <si>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</si>
  <si>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</si>
  <si>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</si>
  <si>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</si>
  <si>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</si>
  <si>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</si>
  <si>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</si>
  <si>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</si>
  <si>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</si>
  <si>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</si>
  <si>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</si>
  <si>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</si>
  <si>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</si>
  <si>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</si>
  <si>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</si>
  <si>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</si>
  <si>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</si>
  <si>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</si>
  <si>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</si>
  <si>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</si>
  <si>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</si>
  <si>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</si>
  <si>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</si>
  <si>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</si>
  <si>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</si>
  <si>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</si>
  <si>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</si>
  <si>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</si>
  <si>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</si>
  <si>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</si>
  <si>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</si>
  <si>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</si>
  <si>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</si>
  <si>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</si>
  <si>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</si>
  <si>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</si>
  <si>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</si>
  <si>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</si>
  <si>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</si>
  <si>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</si>
  <si>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</si>
  <si>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</si>
  <si>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</si>
  <si>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</si>
  <si>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</si>
  <si>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</si>
  <si>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</si>
  <si>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</si>
  <si>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</si>
  <si>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</si>
  <si>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</si>
  <si>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</si>
  <si>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</si>
  <si>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</si>
  <si>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</si>
  <si>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</si>
  <si>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</si>
  <si>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</si>
  <si>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</si>
  <si>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</si>
  <si>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</si>
  <si>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</si>
  <si>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</si>
  <si>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</si>
  <si>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</si>
  <si>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</si>
  <si>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</si>
  <si>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</si>
  <si>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</si>
  <si>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</si>
  <si>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</si>
  <si>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</si>
  <si>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</si>
  <si>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</si>
  <si>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</si>
  <si>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</si>
  <si>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</si>
  <si>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</si>
  <si>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</si>
  <si>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</si>
  <si>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</si>
  <si>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</si>
  <si>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</si>
  <si>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</si>
  <si>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</si>
  <si>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</si>
  <si>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</si>
  <si>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</si>
  <si>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</si>
  <si>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</si>
  <si>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</si>
  <si>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</si>
  <si>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</si>
  <si>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</si>
  <si>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</si>
  <si>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</si>
  <si>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</si>
  <si>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</si>
  <si>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</si>
  <si>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</si>
  <si>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</si>
  <si>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</si>
  <si>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</si>
  <si>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</si>
  <si>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</si>
  <si>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</si>
  <si>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</si>
  <si>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</si>
  <si>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</si>
  <si>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</si>
  <si>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</si>
  <si>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</si>
  <si>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</si>
  <si>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</si>
  <si>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</si>
  <si>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</si>
  <si>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</si>
  <si>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</si>
  <si>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</si>
  <si>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</si>
  <si>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</si>
  <si>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</si>
  <si>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</si>
  <si>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</si>
  <si>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</si>
  <si>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</si>
  <si>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</si>
  <si>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</si>
  <si>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</si>
  <si>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</si>
  <si>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</si>
  <si>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</si>
  <si>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</si>
  <si>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</si>
  <si>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</si>
  <si>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</si>
  <si>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</si>
  <si>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</si>
  <si>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</si>
  <si>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</si>
  <si>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</si>
  <si>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</si>
  <si>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</si>
  <si>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</si>
  <si>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</si>
  <si>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</si>
  <si>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</si>
  <si>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</si>
  <si>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</si>
  <si>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</si>
  <si>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</si>
  <si>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</si>
  <si>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</si>
  <si>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</si>
  <si>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</si>
  <si>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</si>
  <si>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</si>
  <si>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</si>
  <si>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</si>
  <si>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</si>
  <si>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</si>
  <si>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</si>
  <si>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</si>
  <si>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</si>
  <si>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</si>
  <si>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</si>
  <si>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</si>
  <si>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</si>
  <si>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</si>
  <si>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</si>
  <si>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</si>
  <si>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</si>
  <si>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受取口座情報</t>
    <rPh sb="0" eb="1">
      <t>ウ</t>
    </rPh>
    <rPh sb="1" eb="2">
      <t>ト</t>
    </rPh>
    <rPh sb="2" eb="4">
      <t>コウザ</t>
    </rPh>
    <rPh sb="4" eb="6">
      <t>ジョウホウ</t>
    </rPh>
    <phoneticPr fontId="4"/>
  </si>
  <si>
    <t>振込先口座</t>
    <rPh sb="0" eb="3">
      <t>フリコミサキ</t>
    </rPh>
    <rPh sb="3" eb="5">
      <t>コウザ</t>
    </rPh>
    <phoneticPr fontId="4"/>
  </si>
  <si>
    <t>金融機関名</t>
    <rPh sb="0" eb="2">
      <t>キンユウ</t>
    </rPh>
    <rPh sb="2" eb="5">
      <t>キカンメイ</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</si>
  <si>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</si>
  <si>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</si>
  <si>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</si>
  <si>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</si>
  <si>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</si>
  <si>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</si>
  <si>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</si>
  <si>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</si>
  <si>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</si>
  <si>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</si>
  <si>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</si>
  <si>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</si>
  <si>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</si>
  <si>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</si>
  <si>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</si>
  <si>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</si>
  <si>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</si>
  <si>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</si>
  <si>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</si>
  <si>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各事業所の個票のシートを１つのExcelファイルに集約し、個票シート名を「個票●」（●は半角数字で１からの通し番号）に修正</t>
    <rPh sb="0" eb="1">
      <t>カク</t>
    </rPh>
    <rPh sb="1" eb="4">
      <t>ジギョウショ</t>
    </rPh>
    <rPh sb="5" eb="7">
      <t>コヒョウ</t>
    </rPh>
    <rPh sb="25" eb="27">
      <t>シュウヤク</t>
    </rPh>
    <rPh sb="29" eb="31">
      <t>コヒョウ</t>
    </rPh>
    <rPh sb="34" eb="35">
      <t>メイ</t>
    </rPh>
    <rPh sb="37" eb="39">
      <t>コヒョウ</t>
    </rPh>
    <rPh sb="44" eb="46">
      <t>ハンカク</t>
    </rPh>
    <rPh sb="46" eb="48">
      <t>スウジ</t>
    </rPh>
    <rPh sb="53" eb="54">
      <t>トオ</t>
    </rPh>
    <rPh sb="55" eb="57">
      <t>バンゴウ</t>
    </rPh>
    <rPh sb="59" eb="61">
      <t>シュウセイ</t>
    </rPh>
    <phoneticPr fontId="4"/>
  </si>
  <si>
    <t>申請書に、申請者の法人名、代表者名、日付、申請内容に関する問い合わせ先（申請書右下部分）を入力</t>
    <rPh sb="0" eb="3">
      <t>シンセイショ</t>
    </rPh>
    <rPh sb="5" eb="8">
      <t>シンセイシャ</t>
    </rPh>
    <rPh sb="9" eb="11">
      <t>ホウジン</t>
    </rPh>
    <rPh sb="11" eb="12">
      <t>メイ</t>
    </rPh>
    <rPh sb="13" eb="16">
      <t>ダイヒョウシャ</t>
    </rPh>
    <rPh sb="16" eb="17">
      <t>メイ</t>
    </rPh>
    <rPh sb="18" eb="20">
      <t>ヒヅケ</t>
    </rPh>
    <rPh sb="21" eb="23">
      <t>シンセイ</t>
    </rPh>
    <rPh sb="23" eb="25">
      <t>ナイヨウ</t>
    </rPh>
    <rPh sb="26" eb="27">
      <t>カン</t>
    </rPh>
    <rPh sb="29" eb="30">
      <t>ト</t>
    </rPh>
    <rPh sb="31" eb="32">
      <t>ア</t>
    </rPh>
    <rPh sb="34" eb="35">
      <t>サキ</t>
    </rPh>
    <rPh sb="36" eb="39">
      <t>シンセイショ</t>
    </rPh>
    <rPh sb="39" eb="41">
      <t>ミギシタ</t>
    </rPh>
    <rPh sb="41" eb="43">
      <t>ブブン</t>
    </rPh>
    <rPh sb="45" eb="47">
      <t>ニュウリョク</t>
    </rPh>
    <phoneticPr fontId="4"/>
  </si>
  <si>
    <t>岡山県知事</t>
    <rPh sb="0" eb="3">
      <t>オカヤマケン</t>
    </rPh>
    <rPh sb="3" eb="5">
      <t>チジ</t>
    </rPh>
    <phoneticPr fontId="4"/>
  </si>
  <si>
    <t xml:space="preserve"> 申請法人住所</t>
    <rPh sb="1" eb="3">
      <t>シンセイ</t>
    </rPh>
    <rPh sb="3" eb="5">
      <t>ホウジン</t>
    </rPh>
    <rPh sb="5" eb="7">
      <t>ジュウショ</t>
    </rPh>
    <phoneticPr fontId="4"/>
  </si>
  <si>
    <t>〒</t>
    <phoneticPr fontId="4"/>
  </si>
  <si>
    <t>金融機関コード</t>
    <rPh sb="0" eb="2">
      <t>キンユウ</t>
    </rPh>
    <rPh sb="2" eb="4">
      <t>キカン</t>
    </rPh>
    <phoneticPr fontId="4"/>
  </si>
  <si>
    <t>3351500000</t>
    <phoneticPr fontId="4"/>
  </si>
  <si>
    <t>086-224-0000</t>
    <phoneticPr fontId="4"/>
  </si>
  <si>
    <t>感染症対策研修の講師旅費</t>
    <rPh sb="0" eb="3">
      <t>カンセンショウ</t>
    </rPh>
    <rPh sb="3" eb="5">
      <t>タイサク</t>
    </rPh>
    <rPh sb="5" eb="7">
      <t>ケンシュウ</t>
    </rPh>
    <rPh sb="8" eb="10">
      <t>コウシ</t>
    </rPh>
    <rPh sb="10" eb="12">
      <t>リョヒ</t>
    </rPh>
    <phoneticPr fontId="4"/>
  </si>
  <si>
    <t>感染症対策研修の講師謝金</t>
    <rPh sb="0" eb="3">
      <t>カンセンショウ</t>
    </rPh>
    <rPh sb="3" eb="5">
      <t>タイサク</t>
    </rPh>
    <rPh sb="5" eb="7">
      <t>ケンシュウ</t>
    </rPh>
    <rPh sb="8" eb="10">
      <t>コウシ</t>
    </rPh>
    <rPh sb="10" eb="12">
      <t>シャキン</t>
    </rPh>
    <phoneticPr fontId="4"/>
  </si>
  <si>
    <t>マスク2000枚＠1500円×40＝60000円、消毒用エタノール30L＠2000円×30＝60000円</t>
    <rPh sb="7" eb="8">
      <t>マイ</t>
    </rPh>
    <rPh sb="13" eb="14">
      <t>エン</t>
    </rPh>
    <rPh sb="23" eb="24">
      <t>エン</t>
    </rPh>
    <rPh sb="25" eb="28">
      <t>ショウドクヨウ</t>
    </rPh>
    <rPh sb="41" eb="42">
      <t>エン</t>
    </rPh>
    <rPh sb="51" eb="52">
      <t>エン</t>
    </rPh>
    <phoneticPr fontId="4"/>
  </si>
  <si>
    <t>タブレット＠20000円×3＝60000円、Wi-Fiルータ15000円</t>
    <rPh sb="11" eb="12">
      <t>エン</t>
    </rPh>
    <rPh sb="20" eb="21">
      <t>エン</t>
    </rPh>
    <rPh sb="35" eb="36">
      <t>エン</t>
    </rPh>
    <phoneticPr fontId="4"/>
  </si>
  <si>
    <t>マスク4000枚＠1500円×80＝120000円、消毒用エタノール50L＠2000円×50＝100000円</t>
    <rPh sb="7" eb="8">
      <t>マイ</t>
    </rPh>
    <rPh sb="13" eb="14">
      <t>エン</t>
    </rPh>
    <rPh sb="24" eb="25">
      <t>エン</t>
    </rPh>
    <rPh sb="26" eb="29">
      <t>ショウドクヨウ</t>
    </rPh>
    <rPh sb="42" eb="43">
      <t>エン</t>
    </rPh>
    <rPh sb="53" eb="54">
      <t>エン</t>
    </rPh>
    <phoneticPr fontId="4"/>
  </si>
  <si>
    <t>タブレット＠20000円×3＝60000円</t>
    <rPh sb="11" eb="12">
      <t>エン</t>
    </rPh>
    <rPh sb="20" eb="21">
      <t>エン</t>
    </rPh>
    <phoneticPr fontId="4"/>
  </si>
  <si>
    <t>空気清浄機付きエアコン215000円</t>
    <phoneticPr fontId="4"/>
  </si>
  <si>
    <t>いっしょ会Ｂ</t>
    <rPh sb="4" eb="5">
      <t>カイ</t>
    </rPh>
    <phoneticPr fontId="4"/>
  </si>
  <si>
    <t>岡山市北区内山下2-4-6</t>
    <rPh sb="0" eb="3">
      <t>オカヤマシ</t>
    </rPh>
    <rPh sb="3" eb="5">
      <t>キタク</t>
    </rPh>
    <rPh sb="5" eb="8">
      <t>ウチサンゲ</t>
    </rPh>
    <phoneticPr fontId="4"/>
  </si>
  <si>
    <t>いっしょ会Ａ</t>
    <rPh sb="4" eb="5">
      <t>カイ</t>
    </rPh>
    <phoneticPr fontId="4"/>
  </si>
  <si>
    <t>中国</t>
    <rPh sb="0" eb="2">
      <t>チュウゴク</t>
    </rPh>
    <phoneticPr fontId="4"/>
  </si>
  <si>
    <t>銀行</t>
  </si>
  <si>
    <t>県庁</t>
    <rPh sb="0" eb="2">
      <t>ケンチョウ</t>
    </rPh>
    <phoneticPr fontId="4"/>
  </si>
  <si>
    <t>ＮＰＯ法人いっしょ会</t>
    <rPh sb="3" eb="5">
      <t>ホウジン</t>
    </rPh>
    <rPh sb="9" eb="10">
      <t>カイ</t>
    </rPh>
    <phoneticPr fontId="4"/>
  </si>
  <si>
    <t>特非）いっしょ会</t>
    <rPh sb="0" eb="1">
      <t>トク</t>
    </rPh>
    <rPh sb="1" eb="2">
      <t>ヒ</t>
    </rPh>
    <rPh sb="7" eb="8">
      <t>カイ</t>
    </rPh>
    <phoneticPr fontId="4"/>
  </si>
  <si>
    <t>トクヒ）イツシヨカイ</t>
    <phoneticPr fontId="4"/>
  </si>
  <si>
    <t>職員１</t>
    <rPh sb="0" eb="2">
      <t>ショクイン</t>
    </rPh>
    <phoneticPr fontId="4"/>
  </si>
  <si>
    <t>ショクイン１</t>
  </si>
  <si>
    <t>岡山市北区○○○１－１－１</t>
    <rPh sb="0" eb="3">
      <t>オカヤマシ</t>
    </rPh>
    <rPh sb="3" eb="5">
      <t>キタク</t>
    </rPh>
    <phoneticPr fontId="4"/>
  </si>
  <si>
    <t>職員２</t>
    <rPh sb="0" eb="2">
      <t>ショクイン</t>
    </rPh>
    <phoneticPr fontId="4"/>
  </si>
  <si>
    <t>ショクイン２</t>
  </si>
  <si>
    <t>岡山市北区○○○１－１－２</t>
    <rPh sb="0" eb="3">
      <t>オカヤマシ</t>
    </rPh>
    <rPh sb="3" eb="5">
      <t>キタク</t>
    </rPh>
    <phoneticPr fontId="4"/>
  </si>
  <si>
    <t>職員３</t>
    <rPh sb="0" eb="2">
      <t>ショクイン</t>
    </rPh>
    <phoneticPr fontId="4"/>
  </si>
  <si>
    <t>ショクイン３</t>
  </si>
  <si>
    <t>岡山市北区○○○１－１－３</t>
    <rPh sb="0" eb="3">
      <t>オカヤマシ</t>
    </rPh>
    <rPh sb="3" eb="5">
      <t>キタク</t>
    </rPh>
    <phoneticPr fontId="4"/>
  </si>
  <si>
    <t>職員４</t>
    <rPh sb="0" eb="2">
      <t>ショクイン</t>
    </rPh>
    <phoneticPr fontId="4"/>
  </si>
  <si>
    <t>ショクイン４</t>
  </si>
  <si>
    <t>岡山市北区○○○１－１－４</t>
    <rPh sb="0" eb="3">
      <t>オカヤマシ</t>
    </rPh>
    <rPh sb="3" eb="5">
      <t>キタク</t>
    </rPh>
    <phoneticPr fontId="4"/>
  </si>
  <si>
    <t>職員５</t>
    <rPh sb="0" eb="2">
      <t>ショクイン</t>
    </rPh>
    <phoneticPr fontId="4"/>
  </si>
  <si>
    <t>ショクイン５</t>
  </si>
  <si>
    <t>岡山市北区○○○１－１－５</t>
    <rPh sb="0" eb="3">
      <t>オカヤマシ</t>
    </rPh>
    <rPh sb="3" eb="5">
      <t>キタク</t>
    </rPh>
    <phoneticPr fontId="4"/>
  </si>
  <si>
    <t>職員６</t>
    <rPh sb="0" eb="2">
      <t>ショクイン</t>
    </rPh>
    <phoneticPr fontId="4"/>
  </si>
  <si>
    <t>ショクイン６</t>
  </si>
  <si>
    <t>岡山市北区○○○１－１－６</t>
    <rPh sb="0" eb="3">
      <t>オカヤマシ</t>
    </rPh>
    <rPh sb="3" eb="5">
      <t>キタク</t>
    </rPh>
    <phoneticPr fontId="4"/>
  </si>
  <si>
    <t>職員７</t>
    <rPh sb="0" eb="2">
      <t>ショクイン</t>
    </rPh>
    <phoneticPr fontId="4"/>
  </si>
  <si>
    <t>ショクイン７</t>
  </si>
  <si>
    <t>岡山市北区○○○１－１－７</t>
    <rPh sb="0" eb="3">
      <t>オカヤマシ</t>
    </rPh>
    <rPh sb="3" eb="5">
      <t>キタク</t>
    </rPh>
    <phoneticPr fontId="4"/>
  </si>
  <si>
    <t>職員８</t>
    <rPh sb="0" eb="2">
      <t>ショクイン</t>
    </rPh>
    <phoneticPr fontId="4"/>
  </si>
  <si>
    <t>ショクイン８</t>
  </si>
  <si>
    <t>岡山市北区○○○１－１－８</t>
    <rPh sb="0" eb="3">
      <t>オカヤマシ</t>
    </rPh>
    <rPh sb="3" eb="5">
      <t>キタク</t>
    </rPh>
    <phoneticPr fontId="4"/>
  </si>
  <si>
    <t>職員９</t>
    <rPh sb="0" eb="2">
      <t>ショクイン</t>
    </rPh>
    <phoneticPr fontId="4"/>
  </si>
  <si>
    <t>ショクイン９</t>
  </si>
  <si>
    <t>岡山市北区○○○１－１－９</t>
    <rPh sb="0" eb="3">
      <t>オカヤマシ</t>
    </rPh>
    <rPh sb="3" eb="5">
      <t>キタク</t>
    </rPh>
    <phoneticPr fontId="4"/>
  </si>
  <si>
    <t>職員１０</t>
    <rPh sb="0" eb="2">
      <t>ショクイン</t>
    </rPh>
    <phoneticPr fontId="4"/>
  </si>
  <si>
    <t>ショクイン１０</t>
  </si>
  <si>
    <t>岡山市北区○○○１－１－１０</t>
    <rPh sb="0" eb="3">
      <t>オカヤマシ</t>
    </rPh>
    <rPh sb="3" eb="5">
      <t>キタク</t>
    </rPh>
    <phoneticPr fontId="4"/>
  </si>
  <si>
    <t>職員１１</t>
    <rPh sb="0" eb="2">
      <t>ショクイン</t>
    </rPh>
    <phoneticPr fontId="4"/>
  </si>
  <si>
    <t>ショクイン１１</t>
  </si>
  <si>
    <t>岡山市北区○○○１－１－１１</t>
    <rPh sb="0" eb="3">
      <t>オカヤマシ</t>
    </rPh>
    <rPh sb="3" eb="5">
      <t>キタク</t>
    </rPh>
    <phoneticPr fontId="4"/>
  </si>
  <si>
    <t>3351500001</t>
    <phoneticPr fontId="4"/>
  </si>
  <si>
    <t>なし</t>
  </si>
  <si>
    <t>あり</t>
  </si>
  <si>
    <t>ひらいひろき</t>
    <phoneticPr fontId="4"/>
  </si>
  <si>
    <t>金融機関
コード</t>
    <rPh sb="0" eb="2">
      <t>キンユウ</t>
    </rPh>
    <rPh sb="2" eb="4">
      <t>キカン</t>
    </rPh>
    <phoneticPr fontId="4"/>
  </si>
  <si>
    <t>700-0824</t>
    <phoneticPr fontId="4"/>
  </si>
  <si>
    <t>岡山市北区内山下2-4-6</t>
    <rPh sb="0" eb="3">
      <t>オカヤマシ</t>
    </rPh>
    <rPh sb="3" eb="5">
      <t>キタク</t>
    </rPh>
    <rPh sb="5" eb="8">
      <t>ウチサンゲ</t>
    </rPh>
    <phoneticPr fontId="4"/>
  </si>
  <si>
    <t>総務課</t>
    <rPh sb="0" eb="3">
      <t>ソウムカ</t>
    </rPh>
    <phoneticPr fontId="4"/>
  </si>
  <si>
    <t>平井　浩紀</t>
    <rPh sb="0" eb="2">
      <t>ヒライ</t>
    </rPh>
    <rPh sb="3" eb="5">
      <t>ヒロキ</t>
    </rPh>
    <phoneticPr fontId="4"/>
  </si>
  <si>
    <t>086-224-0000</t>
    <phoneticPr fontId="4"/>
  </si>
  <si>
    <t>hirai@issho.xx.jp</t>
    <phoneticPr fontId="4"/>
  </si>
  <si>
    <t>代表理事　山本　妙子</t>
    <rPh sb="0" eb="2">
      <t>ダイヒョウ</t>
    </rPh>
    <rPh sb="2" eb="4">
      <t>リジ</t>
    </rPh>
    <rPh sb="5" eb="7">
      <t>ヤマモト</t>
    </rPh>
    <rPh sb="8" eb="10">
      <t>タエコ</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</si>
  <si>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※記入欄が不足する場合は、6行目～84行目を行ごとコピーし、85行目に右クリック→「コピーしたセルの挿入」で挿入。（最終行の連番は修正してください。）</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rPh sb="185" eb="188">
      <t>サイシュウギョウ</t>
    </rPh>
    <rPh sb="189" eb="191">
      <t>レンバン</t>
    </rPh>
    <rPh sb="192" eb="194">
      <t>シュウセイ</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</si>
  <si>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※15事業所以上ある場合には6行目～15行目を行ごとコピーし、16行目に右クリック→「コピーしたセルの挿入」で挿入すること。（左端のNo.は上から連番になるよう修正してください。）</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</si>
  <si>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Excelファイル名を「代表となる事業所の事業所番号」に変更し、県に提出
（例）3351500000_いっしょ会Ａ_0915
</t>
    </r>
    <r>
      <rPr>
        <sz val="10"/>
        <color rgb="FF0070C0"/>
        <rFont val="ＭＳ 明朝"/>
        <family val="1"/>
        <charset val="128"/>
      </rPr>
      <t>※ファイル名には長さの制限（最大45文字）があるため、必要に応じて事業所名を短縮してください。</t>
    </r>
    <rPh sb="32" eb="33">
      <t>ケン</t>
    </rPh>
    <rPh sb="34" eb="36">
      <t>テイシュツ</t>
    </rPh>
    <rPh sb="38" eb="39">
      <t>レイ</t>
    </rPh>
    <rPh sb="55" eb="56">
      <t>カイ</t>
    </rPh>
    <rPh sb="68" eb="69">
      <t>メイ</t>
    </rPh>
    <rPh sb="71" eb="72">
      <t>ナガ</t>
    </rPh>
    <rPh sb="74" eb="76">
      <t>セイゲン</t>
    </rPh>
    <rPh sb="77" eb="79">
      <t>サイダイ</t>
    </rPh>
    <rPh sb="81" eb="83">
      <t>モジ</t>
    </rPh>
    <rPh sb="90" eb="92">
      <t>ヒツヨウ</t>
    </rPh>
    <rPh sb="93" eb="94">
      <t>オウ</t>
    </rPh>
    <rPh sb="96" eb="99">
      <t>ジギョウショ</t>
    </rPh>
    <rPh sb="99" eb="100">
      <t>メイ</t>
    </rPh>
    <rPh sb="101" eb="103">
      <t>タンシュク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</si>
</sst>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F800]dddd\,\ mmmm\ dd\,\ yyyy"/>
    <numFmt numFmtId="180" formatCode="yyyy&quot;年&quot;m&quot;月&quot;d&quot;日&quot;;@"/>
    <numFmt numFmtId="181" formatCode="yyyy/m/d;@"/>
    <numFmt numFmtId="182" formatCode="#,##0.#;\-#,##0.#;&quot;&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sz val="10"/>
      <color rgb="FF0070C0"/>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34">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5" borderId="0" xfId="0" applyFont="1" applyFill="1" applyAlignment="1">
      <alignment horizontal="center" vertical="center"/>
    </xf>
    <xf numFmtId="0" fontId="14" fillId="5" borderId="0" xfId="0" applyFont="1" applyFill="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14" fillId="5" borderId="0" xfId="0" applyFont="1" applyFill="1" applyAlignment="1">
      <alignment vertical="center"/>
    </xf>
    <xf numFmtId="0" fontId="14" fillId="5" borderId="0" xfId="0" applyFont="1" applyFill="1" applyAlignment="1">
      <alignment horizontal="right"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12" xfId="0"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10"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12" fillId="5" borderId="0" xfId="0" applyFont="1" applyFill="1" applyBorder="1" applyAlignment="1">
      <alignment horizontal="center" vertical="center"/>
    </xf>
    <xf numFmtId="0" fontId="9" fillId="5" borderId="3" xfId="0" applyFont="1" applyFill="1" applyBorder="1" applyAlignment="1">
      <alignment vertical="center"/>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wrapTex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49" fontId="12" fillId="5" borderId="19" xfId="0" applyNumberFormat="1" applyFont="1" applyFill="1" applyBorder="1" applyAlignment="1">
      <alignment vertical="center"/>
    </xf>
    <xf numFmtId="49" fontId="12" fillId="5" borderId="20" xfId="0" applyNumberFormat="1" applyFont="1" applyFill="1" applyBorder="1" applyAlignment="1">
      <alignment vertical="center"/>
    </xf>
    <xf numFmtId="49" fontId="12" fillId="5" borderId="32" xfId="0" applyNumberFormat="1" applyFont="1" applyFill="1" applyBorder="1" applyAlignment="1">
      <alignment vertical="center"/>
    </xf>
    <xf numFmtId="49" fontId="12" fillId="5" borderId="33" xfId="0" applyNumberFormat="1" applyFont="1" applyFill="1" applyBorder="1" applyAlignment="1">
      <alignment vertical="center" wrapText="1"/>
    </xf>
    <xf numFmtId="0" fontId="10" fillId="5" borderId="33" xfId="0" applyFont="1" applyFill="1" applyBorder="1" applyAlignment="1">
      <alignment vertical="center" shrinkToFit="1"/>
    </xf>
    <xf numFmtId="0" fontId="10" fillId="5" borderId="34"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9" fillId="5"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5"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5" borderId="21" xfId="0" applyNumberFormat="1" applyFont="1" applyFill="1" applyBorder="1" applyAlignment="1">
      <alignment vertical="center"/>
    </xf>
    <xf numFmtId="49" fontId="12" fillId="5" borderId="22" xfId="0" applyNumberFormat="1" applyFont="1" applyFill="1" applyBorder="1" applyAlignment="1">
      <alignment vertical="center" wrapText="1"/>
    </xf>
    <xf numFmtId="0" fontId="10" fillId="5" borderId="22" xfId="0" applyFont="1" applyFill="1" applyBorder="1" applyAlignment="1">
      <alignment vertical="center" shrinkToFit="1"/>
    </xf>
    <xf numFmtId="0" fontId="10" fillId="5"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5" borderId="8" xfId="0" applyFont="1" applyFill="1" applyBorder="1" applyAlignment="1">
      <alignment vertical="center"/>
    </xf>
    <xf numFmtId="0" fontId="14" fillId="6" borderId="24" xfId="0" applyFont="1" applyFill="1" applyBorder="1" applyAlignment="1">
      <alignment horizontal="center" vertical="center"/>
    </xf>
    <xf numFmtId="49" fontId="17" fillId="6" borderId="24" xfId="0" applyNumberFormat="1" applyFont="1" applyFill="1" applyBorder="1" applyAlignment="1">
      <alignment horizontal="center" vertical="top"/>
    </xf>
    <xf numFmtId="0" fontId="17" fillId="6"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5" borderId="0" xfId="0" applyFont="1" applyFill="1" applyBorder="1" applyAlignment="1">
      <alignment vertical="center"/>
    </xf>
    <xf numFmtId="0" fontId="19" fillId="5" borderId="0" xfId="0" applyFont="1" applyFill="1" applyBorder="1" applyAlignment="1">
      <alignment vertical="center"/>
    </xf>
    <xf numFmtId="0" fontId="7" fillId="5" borderId="0" xfId="0" applyFont="1" applyFill="1" applyBorder="1" applyAlignment="1">
      <alignment vertical="center"/>
    </xf>
    <xf numFmtId="0" fontId="8" fillId="5" borderId="35"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5" borderId="18" xfId="0" applyNumberFormat="1" applyFont="1" applyFill="1" applyBorder="1" applyAlignment="1">
      <alignment vertical="center"/>
    </xf>
    <xf numFmtId="0" fontId="14" fillId="5" borderId="0" xfId="0" applyFont="1" applyFill="1" applyAlignment="1">
      <alignment horizontal="center" vertical="center"/>
    </xf>
    <xf numFmtId="0" fontId="14" fillId="5"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5" borderId="0" xfId="0" applyFont="1" applyFill="1">
      <alignment vertical="center"/>
    </xf>
    <xf numFmtId="0" fontId="14" fillId="5" borderId="0" xfId="0" applyFont="1" applyFill="1" applyAlignment="1">
      <alignment vertical="center"/>
    </xf>
    <xf numFmtId="0" fontId="24" fillId="5" borderId="0" xfId="0" applyFont="1" applyFill="1" applyAlignment="1">
      <alignment vertical="center"/>
    </xf>
    <xf numFmtId="0" fontId="24" fillId="5" borderId="0" xfId="0" applyFont="1" applyFill="1" applyBorder="1" applyAlignment="1">
      <alignment vertical="center"/>
    </xf>
    <xf numFmtId="176" fontId="24" fillId="5"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5" borderId="0" xfId="0" applyFont="1" applyFill="1" applyAlignment="1">
      <alignment vertical="center" shrinkToFit="1"/>
    </xf>
    <xf numFmtId="0" fontId="26" fillId="0" borderId="0" xfId="0" applyFont="1" applyFill="1" applyBorder="1" applyAlignment="1">
      <alignment vertical="center"/>
    </xf>
    <xf numFmtId="0" fontId="26" fillId="8" borderId="1" xfId="0" applyFont="1" applyFill="1" applyBorder="1" applyAlignment="1">
      <alignment vertical="center"/>
    </xf>
    <xf numFmtId="0" fontId="26" fillId="8" borderId="2" xfId="0" applyFont="1" applyFill="1" applyBorder="1" applyAlignment="1">
      <alignment vertical="center"/>
    </xf>
    <xf numFmtId="0" fontId="26" fillId="8" borderId="3" xfId="0" applyFont="1" applyFill="1" applyBorder="1" applyAlignment="1">
      <alignment vertical="center"/>
    </xf>
    <xf numFmtId="0" fontId="8" fillId="0" borderId="24" xfId="0" applyFont="1" applyBorder="1">
      <alignment vertical="center"/>
    </xf>
    <xf numFmtId="0" fontId="9" fillId="6"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5" borderId="0" xfId="0" applyFont="1" applyFill="1" applyAlignment="1">
      <alignment horizontal="center" vertical="center"/>
    </xf>
    <xf numFmtId="0" fontId="24" fillId="5" borderId="0" xfId="0" applyFont="1" applyFill="1" applyBorder="1" applyAlignment="1">
      <alignment vertical="center"/>
    </xf>
    <xf numFmtId="0" fontId="14" fillId="5" borderId="0" xfId="0" applyFont="1" applyFill="1">
      <alignment vertical="center"/>
    </xf>
    <xf numFmtId="0" fontId="14" fillId="5" borderId="0" xfId="0" applyFont="1" applyFill="1" applyAlignment="1">
      <alignment vertical="center"/>
    </xf>
    <xf numFmtId="0" fontId="12" fillId="5"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5" borderId="0"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0" borderId="0" xfId="0" applyFont="1" applyFill="1" applyBorder="1" applyAlignment="1">
      <alignment vertical="center"/>
    </xf>
    <xf numFmtId="0" fontId="12" fillId="2" borderId="12" xfId="0" applyFont="1" applyFill="1" applyBorder="1" applyAlignment="1">
      <alignment horizontal="center" vertical="center"/>
    </xf>
    <xf numFmtId="0" fontId="6" fillId="5" borderId="1"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9" fillId="3" borderId="37" xfId="0" applyFont="1" applyFill="1" applyBorder="1" applyAlignment="1">
      <alignment horizontal="left" vertical="center"/>
    </xf>
    <xf numFmtId="0" fontId="9" fillId="3" borderId="38" xfId="0" applyFont="1" applyFill="1" applyBorder="1" applyAlignment="1">
      <alignment horizontal="left" vertical="center"/>
    </xf>
    <xf numFmtId="0" fontId="9" fillId="3" borderId="41" xfId="0" applyFont="1" applyFill="1" applyBorder="1" applyAlignment="1">
      <alignment vertical="center"/>
    </xf>
    <xf numFmtId="0" fontId="9" fillId="3" borderId="42" xfId="0" applyFont="1" applyFill="1" applyBorder="1" applyAlignment="1">
      <alignment vertical="center"/>
    </xf>
    <xf numFmtId="0" fontId="9" fillId="3" borderId="42" xfId="0" applyFont="1" applyFill="1" applyBorder="1" applyAlignment="1">
      <alignment horizontal="center" vertical="center"/>
    </xf>
    <xf numFmtId="0" fontId="9" fillId="3" borderId="43" xfId="0" applyFont="1" applyFill="1" applyBorder="1" applyAlignment="1">
      <alignment horizontal="center" vertical="center"/>
    </xf>
    <xf numFmtId="0" fontId="8" fillId="0" borderId="24" xfId="0" applyNumberFormat="1" applyFont="1" applyBorder="1" applyAlignment="1" applyProtection="1">
      <alignment vertical="center" shrinkToFit="1"/>
      <protection hidden="1"/>
    </xf>
    <xf numFmtId="0" fontId="8" fillId="0" borderId="24" xfId="0" applyFont="1" applyBorder="1" applyAlignment="1">
      <alignment vertical="center" wrapText="1"/>
    </xf>
    <xf numFmtId="0" fontId="8" fillId="0" borderId="24" xfId="0" applyFont="1" applyBorder="1" applyAlignment="1">
      <alignment vertical="center" shrinkToFit="1"/>
    </xf>
    <xf numFmtId="0" fontId="9" fillId="3" borderId="24" xfId="0" applyFont="1" applyFill="1" applyBorder="1" applyAlignment="1">
      <alignment vertical="center" shrinkToFit="1"/>
    </xf>
    <xf numFmtId="181" fontId="9" fillId="3" borderId="24" xfId="0" applyNumberFormat="1" applyFont="1" applyFill="1" applyBorder="1" applyAlignment="1">
      <alignment vertical="center" shrinkToFit="1"/>
    </xf>
    <xf numFmtId="49" fontId="12" fillId="3" borderId="24" xfId="0" applyNumberFormat="1" applyFont="1" applyFill="1" applyBorder="1" applyAlignment="1">
      <alignment horizontal="center" vertical="center" shrinkToFit="1"/>
    </xf>
    <xf numFmtId="179" fontId="13" fillId="3" borderId="24" xfId="0" applyNumberFormat="1" applyFont="1" applyFill="1" applyBorder="1" applyAlignment="1">
      <alignment vertical="center" shrinkToFit="1"/>
    </xf>
    <xf numFmtId="0" fontId="9" fillId="5" borderId="24" xfId="0" applyFont="1" applyFill="1" applyBorder="1" applyAlignment="1">
      <alignment vertical="center" shrinkToFit="1"/>
    </xf>
    <xf numFmtId="0" fontId="9" fillId="0" borderId="24" xfId="0" applyFont="1" applyBorder="1" applyAlignment="1">
      <alignment horizontal="center" vertical="center" shrinkToFit="1"/>
    </xf>
    <xf numFmtId="180" fontId="9" fillId="3" borderId="24" xfId="0" applyNumberFormat="1" applyFont="1" applyFill="1" applyBorder="1" applyAlignment="1">
      <alignment vertical="center" shrinkToFit="1"/>
    </xf>
    <xf numFmtId="38" fontId="9" fillId="3" borderId="24" xfId="4" applyFont="1" applyFill="1" applyBorder="1" applyAlignment="1">
      <alignment vertical="center" shrinkToFit="1"/>
    </xf>
    <xf numFmtId="49" fontId="12" fillId="9" borderId="24" xfId="0" applyNumberFormat="1" applyFont="1" applyFill="1" applyBorder="1" applyAlignment="1">
      <alignment horizontal="center" vertical="center" shrinkToFit="1"/>
    </xf>
    <xf numFmtId="179" fontId="13" fillId="9" borderId="24" xfId="0" applyNumberFormat="1" applyFont="1" applyFill="1" applyBorder="1" applyAlignment="1">
      <alignment vertical="center" shrinkToFit="1"/>
    </xf>
    <xf numFmtId="0" fontId="9" fillId="9" borderId="24" xfId="0" applyFont="1" applyFill="1" applyBorder="1" applyAlignment="1">
      <alignment horizontal="center" vertical="center" shrinkToFit="1"/>
    </xf>
    <xf numFmtId="182" fontId="8" fillId="0" borderId="24" xfId="4" applyNumberFormat="1" applyFont="1" applyBorder="1" applyAlignment="1">
      <alignment horizontal="right" vertical="center" shrinkToFit="1"/>
    </xf>
    <xf numFmtId="0" fontId="16" fillId="0" borderId="0" xfId="0" applyFont="1" applyAlignment="1">
      <alignment horizontal="center" vertical="center"/>
    </xf>
    <xf numFmtId="176" fontId="24" fillId="5" borderId="0" xfId="0" applyNumberFormat="1" applyFont="1" applyFill="1" applyAlignment="1">
      <alignment vertical="center"/>
    </xf>
    <xf numFmtId="0" fontId="14" fillId="5" borderId="0" xfId="0" applyFont="1" applyFill="1" applyAlignment="1">
      <alignment vertical="center"/>
    </xf>
    <xf numFmtId="0" fontId="24" fillId="5" borderId="0" xfId="0" applyFont="1" applyFill="1" applyBorder="1" applyAlignment="1">
      <alignment vertical="center"/>
    </xf>
    <xf numFmtId="49" fontId="6" fillId="3" borderId="24" xfId="0" applyNumberFormat="1" applyFont="1" applyFill="1" applyBorder="1" applyAlignment="1">
      <alignment vertical="center" shrinkToFit="1"/>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11" xfId="0" applyFill="1" applyBorder="1" applyAlignment="1">
      <alignment vertical="center"/>
    </xf>
    <xf numFmtId="0" fontId="0" fillId="2" borderId="8" xfId="0" applyFill="1" applyBorder="1" applyAlignment="1">
      <alignment vertical="center"/>
    </xf>
    <xf numFmtId="0" fontId="6" fillId="2" borderId="6" xfId="0" applyFont="1" applyFill="1" applyBorder="1" applyAlignment="1">
      <alignment vertical="center"/>
    </xf>
    <xf numFmtId="0" fontId="0" fillId="2" borderId="12" xfId="0" applyFill="1" applyBorder="1" applyAlignment="1">
      <alignment vertical="center"/>
    </xf>
    <xf numFmtId="49" fontId="6" fillId="3" borderId="2" xfId="0" applyNumberFormat="1" applyFont="1" applyFill="1" applyBorder="1" applyAlignment="1" applyProtection="1">
      <alignment vertical="center" shrinkToFit="1"/>
      <protection locked="0"/>
    </xf>
    <xf numFmtId="49" fontId="0" fillId="3" borderId="2" xfId="0" applyNumberFormat="1" applyFill="1" applyBorder="1" applyAlignment="1">
      <alignment vertical="center" shrinkToFit="1"/>
    </xf>
    <xf numFmtId="49" fontId="6" fillId="3" borderId="24" xfId="0" applyNumberFormat="1" applyFont="1" applyFill="1" applyBorder="1" applyAlignment="1" applyProtection="1">
      <alignment vertical="center" shrinkToFit="1"/>
      <protection locked="0"/>
    </xf>
    <xf numFmtId="0" fontId="14" fillId="3" borderId="0" xfId="0" applyFont="1" applyFill="1" applyAlignment="1">
      <alignment horizontal="center" vertical="center"/>
    </xf>
    <xf numFmtId="0" fontId="14" fillId="5" borderId="0" xfId="0" applyFont="1" applyFill="1" applyAlignment="1">
      <alignment horizontal="center" vertical="center" shrinkToFit="1"/>
    </xf>
    <xf numFmtId="0" fontId="14" fillId="5" borderId="0" xfId="0" applyFont="1" applyFill="1" applyAlignment="1">
      <alignment horizontal="right" vertical="center"/>
    </xf>
    <xf numFmtId="0" fontId="14" fillId="3" borderId="0" xfId="0" applyFont="1" applyFill="1">
      <alignment vertical="center"/>
    </xf>
    <xf numFmtId="182" fontId="24" fillId="5" borderId="0" xfId="0" applyNumberFormat="1" applyFont="1" applyFill="1" applyAlignment="1">
      <alignment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24" xfId="0" applyFont="1" applyFill="1" applyBorder="1" applyAlignment="1">
      <alignment horizontal="center" vertical="center" shrinkToFi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9" xfId="4" applyNumberFormat="1" applyFont="1" applyFill="1" applyBorder="1" applyAlignment="1">
      <alignment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lignment vertical="center" shrinkToFit="1"/>
    </xf>
    <xf numFmtId="0" fontId="10" fillId="0" borderId="0" xfId="0" applyFont="1" applyFill="1" applyBorder="1" applyAlignment="1">
      <alignment horizontal="center" vertical="center"/>
    </xf>
    <xf numFmtId="0" fontId="12" fillId="5" borderId="26" xfId="0" applyFont="1" applyFill="1" applyBorder="1" applyAlignment="1">
      <alignment horizontal="center" vertical="center"/>
    </xf>
    <xf numFmtId="0" fontId="12" fillId="5"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9" borderId="1" xfId="0" applyFont="1" applyFill="1" applyBorder="1" applyAlignment="1">
      <alignment vertical="center" shrinkToFit="1"/>
    </xf>
    <xf numFmtId="0" fontId="12" fillId="9" borderId="2" xfId="0" applyFont="1" applyFill="1" applyBorder="1" applyAlignment="1">
      <alignment vertical="center" shrinkToFit="1"/>
    </xf>
    <xf numFmtId="0" fontId="12" fillId="9"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5" borderId="8" xfId="0" applyFont="1" applyFill="1" applyBorder="1" applyAlignment="1">
      <alignment horizontal="center" vertical="center"/>
    </xf>
    <xf numFmtId="0" fontId="12" fillId="5"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176" fontId="12" fillId="5" borderId="2" xfId="0" applyNumberFormat="1" applyFont="1" applyFill="1" applyBorder="1" applyAlignment="1" applyProtection="1">
      <alignment vertical="center"/>
      <protection locked="0"/>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5" borderId="9" xfId="0" applyFont="1" applyFill="1" applyBorder="1" applyAlignment="1">
      <alignment horizontal="right" vertical="center" wrapText="1"/>
    </xf>
    <xf numFmtId="0" fontId="12" fillId="5" borderId="0" xfId="0" applyFont="1" applyFill="1" applyBorder="1" applyAlignment="1">
      <alignment horizontal="right" vertical="center" wrapText="1"/>
    </xf>
    <xf numFmtId="0" fontId="12" fillId="5" borderId="0" xfId="0" applyFont="1" applyFill="1" applyBorder="1" applyAlignment="1">
      <alignment vertical="center"/>
    </xf>
    <xf numFmtId="0" fontId="12" fillId="5"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5" borderId="30" xfId="0" applyFont="1" applyFill="1" applyBorder="1" applyAlignment="1">
      <alignment horizontal="center" vertical="center"/>
    </xf>
    <xf numFmtId="182" fontId="12" fillId="5" borderId="28" xfId="0" quotePrefix="1" applyNumberFormat="1" applyFont="1" applyFill="1" applyBorder="1" applyAlignment="1">
      <alignment vertical="center" shrinkToFit="1"/>
    </xf>
    <xf numFmtId="182" fontId="12" fillId="5"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9" fillId="3" borderId="1" xfId="0" applyFont="1" applyFill="1" applyBorder="1" applyAlignment="1">
      <alignment horizontal="left" vertical="center" shrinkToFit="1"/>
    </xf>
    <xf numFmtId="0" fontId="9" fillId="3" borderId="2"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9" fillId="3" borderId="39"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40" xfId="0" applyFont="1" applyFill="1" applyBorder="1" applyAlignment="1">
      <alignment horizontal="center" vertical="center" shrinkToFit="1"/>
    </xf>
    <xf numFmtId="0" fontId="9" fillId="5" borderId="24" xfId="0" applyFont="1" applyFill="1" applyBorder="1" applyAlignment="1">
      <alignment horizontal="center" vertical="center" wrapText="1"/>
    </xf>
    <xf numFmtId="0" fontId="9" fillId="5" borderId="24"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11" xfId="0" applyFont="1" applyFill="1" applyBorder="1" applyAlignment="1">
      <alignment horizontal="center" vertical="center"/>
    </xf>
    <xf numFmtId="0" fontId="9" fillId="9" borderId="1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5" borderId="1" xfId="0" applyFont="1" applyFill="1" applyBorder="1" applyAlignment="1">
      <alignment horizontal="center" vertical="center"/>
    </xf>
    <xf numFmtId="0" fontId="9" fillId="9" borderId="1" xfId="0" applyFont="1" applyFill="1" applyBorder="1" applyAlignment="1">
      <alignment horizontal="center" vertical="center"/>
    </xf>
    <xf numFmtId="0" fontId="0" fillId="9" borderId="3" xfId="0" applyFill="1" applyBorder="1" applyAlignment="1">
      <alignment horizontal="center" vertical="center"/>
    </xf>
    <xf numFmtId="0" fontId="9" fillId="5" borderId="1" xfId="0" applyFont="1" applyFill="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3" borderId="2" xfId="0" applyFill="1" applyBorder="1" applyAlignment="1">
      <alignment vertical="center" shrinkToFi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4">
    <dxf>
      <numFmt numFmtId="178" formatCode="#,##0;\-#,##0;&quot;&quot;"/>
    </dxf>
    <dxf>
      <numFmt numFmtId="178" formatCode="#,##0;\-#,##0;&quot;&quot;"/>
    </dxf>
    <dxf>
      <numFmt numFmtId="178" formatCode="#,##0;\-#,##0;&quot;&quot;"/>
    </dxf>
    <dxf>
      <numFmt numFmtId="178" formatCode="#,##0;\-#,##0;&quot;&quo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19</xdr:row>
      <xdr:rowOff>0</xdr:rowOff>
    </xdr:from>
    <xdr:to>
      <xdr:col>16</xdr:col>
      <xdr:colOff>3644</xdr:colOff>
      <xdr:row>20</xdr:row>
      <xdr:rowOff>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36</xdr:row>
      <xdr:rowOff>38100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469053" y="74544"/>
          <a:ext cx="5044523" cy="6564381"/>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19</xdr:row>
      <xdr:rowOff>0</xdr:rowOff>
    </xdr:from>
    <xdr:to>
      <xdr:col>16</xdr:col>
      <xdr:colOff>3644</xdr:colOff>
      <xdr:row>20</xdr:row>
      <xdr:rowOff>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483954" y="3476625"/>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36</xdr:row>
      <xdr:rowOff>38100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2469053" y="74544"/>
          <a:ext cx="5044523" cy="66882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13</xdr:col>
      <xdr:colOff>19050</xdr:colOff>
      <xdr:row>16</xdr:row>
      <xdr:rowOff>85725</xdr:rowOff>
    </xdr:from>
    <xdr:to>
      <xdr:col>37</xdr:col>
      <xdr:colOff>152400</xdr:colOff>
      <xdr:row>17</xdr:row>
      <xdr:rowOff>323850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362200" y="2838450"/>
          <a:ext cx="4362450" cy="485775"/>
        </a:xfrm>
        <a:prstGeom prst="rect">
          <a:avLst/>
        </a:prstGeom>
        <a:solidFill>
          <a:srgbClr val="FFFFCC"/>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個票を複数作成する場合、</a:t>
          </a:r>
          <a:endParaRPr kumimoji="1" lang="en-US" altLang="ja-JP" sz="1100">
            <a:solidFill>
              <a:srgbClr val="C00000"/>
            </a:solidFill>
          </a:endParaRPr>
        </a:p>
        <a:p>
          <a:r>
            <a:rPr kumimoji="1" lang="ja-JP" altLang="en-US" sz="1100">
              <a:solidFill>
                <a:srgbClr val="C00000"/>
              </a:solidFill>
            </a:rPr>
            <a:t>個票</a:t>
          </a:r>
          <a:r>
            <a:rPr kumimoji="1" lang="en-US" altLang="ja-JP" sz="1100">
              <a:solidFill>
                <a:srgbClr val="C00000"/>
              </a:solidFill>
            </a:rPr>
            <a:t>1</a:t>
          </a:r>
          <a:r>
            <a:rPr kumimoji="1" lang="ja-JP" altLang="en-US" sz="1100">
              <a:solidFill>
                <a:srgbClr val="C00000"/>
              </a:solidFill>
            </a:rPr>
            <a:t>に口座情報を記入して、個票</a:t>
          </a:r>
          <a:r>
            <a:rPr kumimoji="1" lang="en-US" altLang="ja-JP" sz="1100">
              <a:solidFill>
                <a:srgbClr val="C00000"/>
              </a:solidFill>
            </a:rPr>
            <a:t>2</a:t>
          </a:r>
          <a:r>
            <a:rPr kumimoji="1" lang="ja-JP" altLang="en-US" sz="1100">
              <a:solidFill>
                <a:srgbClr val="C00000"/>
              </a:solidFill>
            </a:rPr>
            <a:t>以降は空欄としてください。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962025</xdr:colOff>
      <xdr:row>0</xdr:row>
      <xdr:rowOff>0</xdr:rowOff>
    </xdr:from>
    <xdr:to>
      <xdr:col>10</xdr:col>
      <xdr:colOff>276225</xdr:colOff>
      <xdr:row>1</xdr:row>
      <xdr:rowOff>238125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038600" y="0"/>
          <a:ext cx="409575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シート上のコメント表示又は非表示はメニュー「校閲」→「すべてのコメントの表示」をクリックすると切り替えられます。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tabSelected="1" view="pageBreakPreview" zoomScaleNormal="100" zoomScaleSheetLayoutView="100" workbookViewId="0"/>
  </sheetViews>
  <sheetFormatPr defaultRowHeight="13.5"/>
  <cols>
    <col min="1" max="1" width="5.5" style="126" bestFit="1" customWidth="1"/>
    <col min="2" max="2" width="32.875" style="124" customWidth="1"/>
    <col min="3" max="3" width="34" style="124" customWidth="1"/>
    <col min="4" max="4" width="32.875" style="124" customWidth="1"/>
    <col min="5" max="5" width="4.25" style="126" customWidth="1"/>
    <col min="6" max="16384" width="9" style="126"/>
  </cols>
  <sheetData>
    <row r="2" spans="1:4" ht="17.25">
      <c r="A2" s="233" t="s">
        <v>149</v>
      </c>
      <c r="B2" s="233"/>
      <c r="C2" s="233"/>
      <c r="D2" s="233"/>
    </row>
    <row r="3" spans="1:4" ht="14.25">
      <c r="B3" s="125"/>
      <c r="C3" s="125"/>
    </row>
    <row r="4" spans="1:4" ht="14.25">
      <c r="A4" s="148" t="s">
        <v>135</v>
      </c>
      <c r="B4" s="149" t="s">
        <v>148</v>
      </c>
      <c r="C4" s="150" t="s">
        <v>136</v>
      </c>
      <c r="D4" s="150" t="s">
        <v>137</v>
      </c>
    </row>
    <row r="5" spans="1:4" ht="36" customHeight="1">
      <c r="A5" s="127">
        <v>1</v>
      </c>
      <c r="B5" s="128" t="s">
        <v>194</v>
      </c>
      <c r="C5" s="129"/>
      <c r="D5" s="129"/>
    </row>
    <row r="6" spans="1:4" ht="65.25" customHeight="1">
      <c r="A6" s="127">
        <f>A5+1</f>
        <v>2</v>
      </c>
      <c r="B6" s="128"/>
      <c r="C6" s="129" t="s">
        <v>200</v>
      </c>
      <c r="D6" s="129"/>
    </row>
    <row r="7" spans="1:4" ht="183" customHeight="1">
      <c r="A7" s="127">
        <f t="shared" ref="A7:A14" si="0">A6+1</f>
        <v>3</v>
      </c>
      <c r="B7" s="128"/>
      <c r="C7" s="129"/>
      <c r="D7" s="129" t="s">
        <v>201</v>
      </c>
    </row>
    <row r="8" spans="1:4" ht="65.25" customHeight="1">
      <c r="A8" s="127">
        <f t="shared" si="0"/>
        <v>4</v>
      </c>
      <c r="B8" s="128"/>
      <c r="C8" s="129" t="s">
        <v>269</v>
      </c>
      <c r="D8" s="129"/>
    </row>
    <row r="9" spans="1:4" ht="200.1" customHeight="1">
      <c r="A9" s="127">
        <f t="shared" si="0"/>
        <v>5</v>
      </c>
      <c r="B9" s="128"/>
      <c r="C9" s="129" t="s">
        <v>338</v>
      </c>
      <c r="D9" s="151"/>
    </row>
    <row r="10" spans="1:4" ht="120" customHeight="1">
      <c r="A10" s="127">
        <f t="shared" si="0"/>
        <v>6</v>
      </c>
      <c r="B10" s="130"/>
      <c r="C10" s="131" t="s">
        <v>339</v>
      </c>
      <c r="D10" s="132"/>
    </row>
    <row r="11" spans="1:4" ht="69.95" customHeight="1">
      <c r="A11" s="127">
        <f t="shared" si="0"/>
        <v>7</v>
      </c>
      <c r="B11" s="128"/>
      <c r="C11" s="129" t="s">
        <v>270</v>
      </c>
      <c r="D11" s="129"/>
    </row>
    <row r="12" spans="1:4" ht="129.94999999999999" customHeight="1">
      <c r="A12" s="127">
        <f t="shared" si="0"/>
        <v>8</v>
      </c>
      <c r="B12" s="128"/>
      <c r="C12" s="129" t="s">
        <v>340</v>
      </c>
      <c r="D12" s="129"/>
    </row>
    <row r="13" spans="1:4" ht="45" customHeight="1">
      <c r="A13" s="127">
        <f t="shared" si="0"/>
        <v>9</v>
      </c>
      <c r="B13" s="128" t="s">
        <v>260</v>
      </c>
      <c r="C13" s="129"/>
      <c r="D13" s="129"/>
    </row>
    <row r="14" spans="1:4" ht="45" customHeight="1">
      <c r="A14" s="127">
        <f t="shared" si="0"/>
        <v>10</v>
      </c>
      <c r="B14" s="128" t="s">
        <v>259</v>
      </c>
      <c r="C14" s="129"/>
      <c r="D14" s="129"/>
    </row>
    <row r="15" spans="1:4" ht="54" customHeight="1"/>
  </sheetData>
  <mergeCells count="1">
    <mergeCell ref="A2:D2"/>
  </mergeCells>
  <phoneticPr fontId="4"/>
  <printOptions horizontalCentered="1"/>
  <pageMargins left="0.70866141732283472" right="0.70866141732283472" top="0.3937007874015748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AL2" sqref="AL2:AM2"/>
    </sheetView>
  </sheetViews>
  <sheetFormatPr defaultColWidth="2.25" defaultRowHeight="12"/>
  <cols>
    <col min="1" max="1" width="2.625" style="1" customWidth="1"/>
    <col min="2" max="16384" width="2.25" style="1"/>
  </cols>
  <sheetData>
    <row r="1" spans="1:49" ht="12" customHeight="1">
      <c r="A1" s="36"/>
      <c r="B1" s="36"/>
      <c r="C1" s="36"/>
      <c r="D1" s="36"/>
      <c r="E1" s="36"/>
      <c r="F1" s="36"/>
      <c r="G1" s="36"/>
      <c r="H1" s="36"/>
      <c r="I1" s="36"/>
      <c r="J1" s="36"/>
      <c r="K1" s="36"/>
      <c r="L1" s="36"/>
      <c r="M1" s="36"/>
      <c r="N1" s="36"/>
      <c r="O1" s="36"/>
      <c r="P1" s="161"/>
      <c r="Q1" s="161"/>
      <c r="R1" s="161"/>
      <c r="S1" s="36"/>
      <c r="T1" s="36"/>
      <c r="U1" s="36"/>
      <c r="V1" s="36"/>
      <c r="W1" s="161"/>
      <c r="X1" s="161"/>
      <c r="Y1" s="185"/>
      <c r="Z1" s="185"/>
      <c r="AA1" s="161"/>
      <c r="AB1" s="161"/>
      <c r="AC1" s="161"/>
      <c r="AD1" s="36"/>
      <c r="AE1" s="36"/>
      <c r="AF1" s="36"/>
      <c r="AG1" s="36"/>
      <c r="AH1" s="36"/>
      <c r="AI1" s="36"/>
      <c r="AJ1" s="36"/>
      <c r="AK1" s="36"/>
      <c r="AL1" s="36"/>
      <c r="AM1" s="36"/>
      <c r="AN1" s="36"/>
      <c r="AO1" s="36"/>
      <c r="AP1" s="36"/>
      <c r="AQ1" s="36"/>
      <c r="AR1" s="36"/>
      <c r="AS1" s="36"/>
      <c r="AT1" s="36"/>
      <c r="AU1" s="36"/>
      <c r="AV1" s="36"/>
      <c r="AW1" s="36"/>
    </row>
    <row r="2" spans="1:49" ht="13.5">
      <c r="A2" s="37"/>
      <c r="B2" s="38"/>
      <c r="C2" s="39"/>
      <c r="D2" s="39"/>
      <c r="E2" s="37"/>
      <c r="F2" s="37"/>
      <c r="G2" s="37"/>
      <c r="H2" s="37"/>
      <c r="I2" s="37"/>
      <c r="J2" s="37"/>
      <c r="K2" s="37"/>
      <c r="L2" s="37"/>
      <c r="M2" s="37"/>
      <c r="N2" s="37"/>
      <c r="O2" s="37"/>
      <c r="P2" s="165"/>
      <c r="Q2" s="165"/>
      <c r="R2" s="165"/>
      <c r="S2" s="37"/>
      <c r="T2" s="37"/>
      <c r="U2" s="37"/>
      <c r="V2" s="37"/>
      <c r="W2" s="165"/>
      <c r="X2" s="165"/>
      <c r="Y2" s="187"/>
      <c r="Z2" s="187"/>
      <c r="AA2" s="165"/>
      <c r="AB2" s="165"/>
      <c r="AC2" s="165"/>
      <c r="AD2" s="37"/>
      <c r="AE2" s="37"/>
      <c r="AF2" s="37"/>
      <c r="AG2" s="37"/>
      <c r="AH2" s="37"/>
      <c r="AI2" s="37"/>
      <c r="AJ2" s="37"/>
      <c r="AK2" s="162" t="s">
        <v>17</v>
      </c>
      <c r="AL2" s="254">
        <v>2</v>
      </c>
      <c r="AM2" s="254"/>
      <c r="AN2" s="161" t="s">
        <v>3</v>
      </c>
      <c r="AO2" s="254">
        <v>9</v>
      </c>
      <c r="AP2" s="254"/>
      <c r="AQ2" s="161" t="s">
        <v>2</v>
      </c>
      <c r="AR2" s="254">
        <v>15</v>
      </c>
      <c r="AS2" s="254"/>
      <c r="AT2" s="36" t="s">
        <v>1</v>
      </c>
      <c r="AW2" s="36"/>
    </row>
    <row r="3" spans="1:49" ht="45" customHeight="1">
      <c r="A3" s="37"/>
      <c r="B3" s="38"/>
      <c r="C3" s="39"/>
      <c r="D3" s="39"/>
      <c r="E3" s="37"/>
      <c r="F3" s="37"/>
      <c r="G3" s="37"/>
      <c r="H3" s="37"/>
      <c r="I3" s="37"/>
      <c r="J3" s="37"/>
      <c r="K3" s="37"/>
      <c r="L3" s="37"/>
      <c r="M3" s="37"/>
      <c r="N3" s="37"/>
      <c r="O3" s="37"/>
      <c r="P3" s="165"/>
      <c r="Q3" s="165"/>
      <c r="R3" s="165"/>
      <c r="S3" s="37"/>
      <c r="T3" s="37"/>
      <c r="U3" s="37"/>
      <c r="V3" s="37"/>
      <c r="W3" s="165"/>
      <c r="X3" s="165"/>
      <c r="Y3" s="187"/>
      <c r="Z3" s="187"/>
      <c r="AA3" s="165"/>
      <c r="AB3" s="165"/>
      <c r="AC3" s="165"/>
      <c r="AD3" s="37"/>
      <c r="AE3" s="37"/>
      <c r="AF3" s="37"/>
      <c r="AG3" s="37"/>
      <c r="AH3" s="37"/>
      <c r="AI3" s="37"/>
      <c r="AJ3" s="37"/>
      <c r="AK3" s="37"/>
      <c r="AL3" s="37"/>
      <c r="AM3" s="37"/>
      <c r="AN3" s="37"/>
      <c r="AO3" s="37"/>
      <c r="AP3" s="37"/>
      <c r="AQ3" s="37"/>
      <c r="AR3" s="37"/>
      <c r="AS3" s="37"/>
      <c r="AT3" s="37"/>
      <c r="AU3" s="37"/>
      <c r="AV3" s="37"/>
      <c r="AW3" s="37"/>
    </row>
    <row r="4" spans="1:49" ht="18" customHeight="1">
      <c r="A4" s="256" t="s">
        <v>271</v>
      </c>
      <c r="B4" s="256"/>
      <c r="C4" s="256"/>
      <c r="D4" s="256"/>
      <c r="E4" s="256"/>
      <c r="F4" s="256"/>
      <c r="G4" s="256"/>
      <c r="H4" s="37"/>
      <c r="I4" s="37" t="s">
        <v>0</v>
      </c>
      <c r="J4" s="37"/>
      <c r="K4" s="37"/>
      <c r="L4" s="37"/>
      <c r="M4" s="37"/>
      <c r="N4" s="37"/>
      <c r="O4" s="37"/>
      <c r="P4" s="165"/>
      <c r="Q4" s="165"/>
      <c r="R4" s="165"/>
      <c r="S4" s="37"/>
      <c r="T4" s="37"/>
      <c r="U4" s="37"/>
      <c r="V4" s="37"/>
      <c r="W4" s="165"/>
      <c r="X4" s="165"/>
      <c r="Y4" s="187"/>
      <c r="Z4" s="187"/>
      <c r="AA4" s="165"/>
      <c r="AB4" s="165"/>
      <c r="AC4" s="165"/>
      <c r="AD4" s="37"/>
      <c r="AE4" s="37"/>
      <c r="AF4" s="37"/>
      <c r="AG4" s="37"/>
      <c r="AH4" s="37"/>
      <c r="AI4" s="37"/>
      <c r="AJ4" s="37"/>
      <c r="AK4" s="37"/>
      <c r="AL4" s="37"/>
      <c r="AM4" s="37"/>
      <c r="AN4" s="37"/>
      <c r="AO4" s="37"/>
      <c r="AP4" s="37"/>
      <c r="AQ4" s="37"/>
      <c r="AR4" s="37"/>
      <c r="AS4" s="37"/>
      <c r="AT4" s="37"/>
      <c r="AU4" s="37"/>
      <c r="AV4" s="37"/>
      <c r="AW4" s="37"/>
    </row>
    <row r="5" spans="1:49" ht="45" customHeight="1">
      <c r="A5" s="41"/>
      <c r="B5" s="41"/>
      <c r="C5" s="41"/>
      <c r="D5" s="41"/>
      <c r="E5" s="41"/>
      <c r="F5" s="41"/>
      <c r="G5" s="41"/>
      <c r="H5" s="37"/>
      <c r="I5" s="37"/>
      <c r="J5" s="37"/>
      <c r="K5" s="37"/>
      <c r="L5" s="37"/>
      <c r="M5" s="37"/>
      <c r="N5" s="37"/>
      <c r="O5" s="37"/>
      <c r="P5" s="165"/>
      <c r="Q5" s="165"/>
      <c r="R5" s="165"/>
      <c r="S5" s="37"/>
      <c r="T5" s="37"/>
      <c r="U5" s="37"/>
      <c r="V5" s="37"/>
      <c r="W5" s="165"/>
      <c r="X5" s="165"/>
      <c r="Y5" s="187"/>
      <c r="Z5" s="187"/>
      <c r="AA5" s="165"/>
      <c r="AB5" s="165"/>
      <c r="AC5" s="165"/>
      <c r="AD5" s="37"/>
      <c r="AE5" s="37"/>
      <c r="AF5" s="37"/>
      <c r="AG5" s="37"/>
      <c r="AH5" s="37"/>
      <c r="AI5" s="37"/>
      <c r="AJ5" s="37"/>
      <c r="AK5" s="37"/>
      <c r="AL5" s="37"/>
      <c r="AM5" s="37"/>
      <c r="AN5" s="37"/>
      <c r="AO5" s="37"/>
      <c r="AP5" s="37"/>
      <c r="AQ5" s="37"/>
      <c r="AR5" s="37"/>
      <c r="AS5" s="37"/>
      <c r="AT5" s="37"/>
      <c r="AU5" s="37"/>
      <c r="AV5" s="37"/>
      <c r="AW5" s="37"/>
    </row>
    <row r="6" spans="1:49" ht="13.5">
      <c r="A6" s="113"/>
      <c r="B6" s="113"/>
      <c r="C6" s="113"/>
      <c r="D6" s="113"/>
      <c r="E6" s="113"/>
      <c r="F6" s="113"/>
      <c r="G6" s="113"/>
      <c r="H6" s="37"/>
      <c r="I6" s="37"/>
      <c r="J6" s="37"/>
      <c r="K6" s="37"/>
      <c r="L6" s="37"/>
      <c r="M6" s="37"/>
      <c r="N6" s="37"/>
      <c r="O6" s="37"/>
      <c r="P6" s="165"/>
      <c r="Q6" s="165"/>
      <c r="R6" s="165"/>
      <c r="S6" s="37"/>
      <c r="T6" s="37"/>
      <c r="U6" s="37"/>
      <c r="V6" s="37"/>
      <c r="W6" s="165"/>
      <c r="X6" s="165"/>
      <c r="Y6" s="187"/>
      <c r="Z6" s="187"/>
      <c r="AA6" s="165"/>
      <c r="AB6" s="165"/>
      <c r="AC6" s="165"/>
      <c r="AD6" s="37"/>
      <c r="AE6" s="37"/>
      <c r="AF6" s="37"/>
      <c r="AG6" s="257" t="s">
        <v>290</v>
      </c>
      <c r="AH6" s="257"/>
      <c r="AI6" s="257"/>
      <c r="AJ6" s="257"/>
      <c r="AK6" s="257"/>
      <c r="AL6" s="257"/>
      <c r="AM6" s="257"/>
      <c r="AN6" s="257"/>
      <c r="AO6" s="257"/>
      <c r="AP6" s="257"/>
      <c r="AQ6" s="257"/>
      <c r="AR6" s="257"/>
      <c r="AS6" s="257"/>
      <c r="AT6" s="257"/>
      <c r="AU6" s="257"/>
      <c r="AV6" s="41"/>
      <c r="AW6" s="37"/>
    </row>
    <row r="7" spans="1:49" ht="18" customHeight="1">
      <c r="A7" s="41"/>
      <c r="B7" s="41"/>
      <c r="C7" s="41"/>
      <c r="D7" s="41"/>
      <c r="E7" s="41"/>
      <c r="F7" s="41"/>
      <c r="G7" s="41"/>
      <c r="H7" s="37"/>
      <c r="I7" s="37"/>
      <c r="J7" s="37"/>
      <c r="K7" s="37"/>
      <c r="L7" s="37"/>
      <c r="M7" s="37"/>
      <c r="N7" s="37"/>
      <c r="O7" s="37"/>
      <c r="P7" s="165"/>
      <c r="Q7" s="165"/>
      <c r="R7" s="165"/>
      <c r="S7" s="37"/>
      <c r="T7" s="37"/>
      <c r="U7" s="37"/>
      <c r="V7" s="37"/>
      <c r="W7" s="165"/>
      <c r="X7" s="165"/>
      <c r="Y7" s="187"/>
      <c r="Z7" s="187"/>
      <c r="AA7" s="165"/>
      <c r="AB7" s="165"/>
      <c r="AC7" s="165"/>
      <c r="AD7" s="37"/>
      <c r="AE7" s="37"/>
      <c r="AF7" s="37"/>
      <c r="AG7" s="257" t="s">
        <v>337</v>
      </c>
      <c r="AH7" s="257"/>
      <c r="AI7" s="257"/>
      <c r="AJ7" s="257"/>
      <c r="AK7" s="257"/>
      <c r="AL7" s="257"/>
      <c r="AM7" s="257"/>
      <c r="AN7" s="257"/>
      <c r="AO7" s="257"/>
      <c r="AP7" s="257"/>
      <c r="AQ7" s="257"/>
      <c r="AR7" s="257"/>
      <c r="AS7" s="257"/>
      <c r="AT7" s="257"/>
      <c r="AU7" s="257"/>
      <c r="AV7" s="120"/>
      <c r="AW7" s="37"/>
    </row>
    <row r="8" spans="1:49" ht="60" customHeight="1">
      <c r="A8" s="41"/>
      <c r="B8" s="41"/>
      <c r="C8" s="41"/>
      <c r="D8" s="41"/>
      <c r="E8" s="41"/>
      <c r="F8" s="41"/>
      <c r="G8" s="41"/>
      <c r="H8" s="37"/>
      <c r="I8" s="37"/>
      <c r="J8" s="37"/>
      <c r="K8" s="37"/>
      <c r="L8" s="37"/>
      <c r="M8" s="37"/>
      <c r="N8" s="37"/>
      <c r="O8" s="37"/>
      <c r="P8" s="165"/>
      <c r="Q8" s="165"/>
      <c r="R8" s="165"/>
      <c r="S8" s="37"/>
      <c r="T8" s="37"/>
      <c r="U8" s="37"/>
      <c r="V8" s="37"/>
      <c r="W8" s="165"/>
      <c r="X8" s="165"/>
      <c r="Y8" s="187"/>
      <c r="Z8" s="187"/>
      <c r="AA8" s="165"/>
      <c r="AB8" s="165"/>
      <c r="AC8" s="165"/>
      <c r="AD8" s="37"/>
      <c r="AE8" s="37"/>
      <c r="AF8" s="37"/>
      <c r="AG8" s="37"/>
      <c r="AH8" s="37"/>
      <c r="AI8" s="37"/>
      <c r="AJ8" s="37"/>
      <c r="AK8" s="37"/>
      <c r="AL8" s="37"/>
      <c r="AM8" s="37"/>
      <c r="AN8" s="37"/>
      <c r="AO8" s="37"/>
      <c r="AP8" s="37"/>
      <c r="AQ8" s="37"/>
      <c r="AR8" s="37"/>
      <c r="AS8" s="37"/>
      <c r="AT8" s="37"/>
      <c r="AU8" s="37"/>
      <c r="AV8" s="37"/>
      <c r="AW8" s="37"/>
    </row>
    <row r="9" spans="1:49" ht="18" customHeight="1">
      <c r="A9" s="255" t="s">
        <v>229</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174"/>
      <c r="AW9" s="174"/>
    </row>
    <row r="10" spans="1:49" ht="60" customHeight="1">
      <c r="A10" s="37"/>
      <c r="B10" s="38"/>
      <c r="C10" s="39"/>
      <c r="D10" s="39"/>
      <c r="E10" s="37"/>
      <c r="F10" s="37"/>
      <c r="G10" s="37"/>
      <c r="H10" s="37"/>
      <c r="I10" s="37"/>
      <c r="J10" s="37"/>
      <c r="K10" s="37"/>
      <c r="L10" s="37"/>
      <c r="M10" s="37"/>
      <c r="N10" s="37"/>
      <c r="O10" s="37"/>
      <c r="P10" s="165"/>
      <c r="Q10" s="165"/>
      <c r="R10" s="165"/>
      <c r="S10" s="37"/>
      <c r="T10" s="37"/>
      <c r="U10" s="37"/>
      <c r="V10" s="37"/>
      <c r="W10" s="165"/>
      <c r="X10" s="165"/>
      <c r="Y10" s="187"/>
      <c r="Z10" s="187"/>
      <c r="AA10" s="165"/>
      <c r="AB10" s="165"/>
      <c r="AC10" s="165"/>
      <c r="AD10" s="37"/>
      <c r="AE10" s="37"/>
      <c r="AF10" s="37"/>
      <c r="AG10" s="37"/>
      <c r="AH10" s="37"/>
      <c r="AI10" s="37"/>
      <c r="AJ10" s="37"/>
      <c r="AK10" s="37"/>
      <c r="AL10" s="37"/>
      <c r="AM10" s="37"/>
      <c r="AN10" s="37"/>
      <c r="AO10" s="37"/>
      <c r="AP10" s="37"/>
      <c r="AQ10" s="37"/>
      <c r="AR10" s="37"/>
      <c r="AS10" s="37"/>
      <c r="AT10" s="37"/>
      <c r="AU10" s="37"/>
      <c r="AV10" s="37"/>
      <c r="AW10" s="37"/>
    </row>
    <row r="11" spans="1:49" ht="13.5">
      <c r="A11" s="37" t="s">
        <v>53</v>
      </c>
      <c r="B11" s="38"/>
      <c r="C11" s="39"/>
      <c r="D11" s="39"/>
      <c r="E11" s="37"/>
      <c r="F11" s="37"/>
      <c r="G11" s="37"/>
      <c r="H11" s="37"/>
      <c r="I11" s="37"/>
      <c r="J11" s="37"/>
      <c r="K11" s="37"/>
      <c r="L11" s="37"/>
      <c r="M11" s="37"/>
      <c r="N11" s="37"/>
      <c r="O11" s="37"/>
      <c r="P11" s="165"/>
      <c r="Q11" s="165"/>
      <c r="R11" s="165"/>
      <c r="S11" s="37"/>
      <c r="T11" s="37"/>
      <c r="U11" s="37"/>
      <c r="V11" s="37"/>
      <c r="W11" s="165"/>
      <c r="X11" s="165"/>
      <c r="Y11" s="187"/>
      <c r="Z11" s="187"/>
      <c r="AA11" s="165"/>
      <c r="AB11" s="165"/>
      <c r="AC11" s="165"/>
      <c r="AD11" s="37"/>
      <c r="AE11" s="37"/>
      <c r="AF11" s="37"/>
      <c r="AG11" s="37"/>
      <c r="AH11" s="37"/>
      <c r="AI11" s="37"/>
      <c r="AJ11" s="37"/>
      <c r="AK11" s="37"/>
      <c r="AL11" s="37"/>
      <c r="AM11" s="37"/>
      <c r="AN11" s="37"/>
      <c r="AO11" s="37"/>
      <c r="AP11" s="37"/>
      <c r="AQ11" s="37"/>
      <c r="AR11" s="37"/>
      <c r="AS11" s="37"/>
      <c r="AT11" s="37"/>
      <c r="AU11" s="37"/>
      <c r="AV11" s="37"/>
      <c r="AW11" s="37"/>
    </row>
    <row r="12" spans="1:49" ht="57" customHeight="1">
      <c r="A12" s="37"/>
      <c r="B12" s="37"/>
      <c r="C12" s="37"/>
      <c r="D12" s="37"/>
      <c r="E12" s="37"/>
      <c r="F12" s="37"/>
      <c r="G12" s="37"/>
      <c r="H12" s="37"/>
      <c r="I12" s="37"/>
      <c r="J12" s="37"/>
      <c r="K12" s="37"/>
      <c r="L12" s="37"/>
      <c r="M12" s="37"/>
      <c r="N12" s="37"/>
      <c r="O12" s="37"/>
      <c r="P12" s="165"/>
      <c r="Q12" s="165"/>
      <c r="R12" s="165"/>
      <c r="S12" s="37"/>
      <c r="T12" s="37"/>
      <c r="U12" s="37"/>
      <c r="V12" s="37"/>
      <c r="W12" s="165"/>
      <c r="X12" s="165"/>
      <c r="Y12" s="187"/>
      <c r="Z12" s="187"/>
      <c r="AA12" s="165"/>
      <c r="AB12" s="165"/>
      <c r="AC12" s="165"/>
      <c r="AD12" s="37"/>
      <c r="AE12" s="37"/>
      <c r="AF12" s="37"/>
      <c r="AG12" s="37"/>
      <c r="AH12" s="37"/>
      <c r="AI12" s="37"/>
      <c r="AJ12" s="37"/>
      <c r="AK12" s="37"/>
      <c r="AL12" s="37"/>
      <c r="AM12" s="37"/>
      <c r="AN12" s="37"/>
      <c r="AO12" s="37"/>
      <c r="AP12" s="37"/>
      <c r="AQ12" s="37"/>
      <c r="AR12" s="37"/>
      <c r="AS12" s="37"/>
      <c r="AT12" s="37"/>
      <c r="AU12" s="37"/>
      <c r="AV12" s="37"/>
      <c r="AW12" s="37"/>
    </row>
    <row r="13" spans="1:49" ht="13.5">
      <c r="A13" s="37"/>
      <c r="B13" s="235" t="s">
        <v>213</v>
      </c>
      <c r="C13" s="235"/>
      <c r="D13" s="235"/>
      <c r="E13" s="235"/>
      <c r="F13" s="235"/>
      <c r="G13" s="235"/>
      <c r="H13" s="235"/>
      <c r="I13" s="235"/>
      <c r="J13" s="235"/>
      <c r="K13" s="235">
        <f ca="1">SUM(AH16:AL21)</f>
        <v>1344</v>
      </c>
      <c r="L13" s="235"/>
      <c r="M13" s="235"/>
      <c r="N13" s="235"/>
      <c r="O13" s="235"/>
      <c r="P13" s="235"/>
      <c r="Q13" s="235"/>
      <c r="R13" s="235"/>
      <c r="S13" s="235"/>
      <c r="T13" s="235"/>
      <c r="U13" s="235"/>
      <c r="V13" s="40" t="s">
        <v>12</v>
      </c>
      <c r="W13" s="166"/>
      <c r="X13" s="166"/>
      <c r="Y13" s="188"/>
      <c r="Z13" s="188"/>
      <c r="AA13" s="166"/>
      <c r="AB13" s="166"/>
      <c r="AC13" s="166"/>
      <c r="AD13" s="40"/>
      <c r="AE13" s="37"/>
      <c r="AF13" s="37"/>
      <c r="AG13" s="37"/>
      <c r="AH13" s="37"/>
      <c r="AI13" s="37"/>
      <c r="AJ13" s="37"/>
      <c r="AK13" s="37"/>
      <c r="AL13" s="37"/>
      <c r="AM13" s="37"/>
      <c r="AN13" s="37"/>
      <c r="AO13" s="37"/>
      <c r="AP13" s="37"/>
      <c r="AQ13" s="37"/>
      <c r="AR13" s="37"/>
      <c r="AS13" s="37"/>
      <c r="AT13" s="37"/>
      <c r="AU13" s="37"/>
      <c r="AV13" s="37"/>
      <c r="AW13" s="37"/>
    </row>
    <row r="14" spans="1:49" ht="7.5" customHeight="1">
      <c r="A14" s="37"/>
      <c r="B14" s="40"/>
      <c r="C14" s="40"/>
      <c r="D14" s="40"/>
      <c r="E14" s="40"/>
      <c r="F14" s="40"/>
      <c r="G14" s="40"/>
      <c r="H14" s="40"/>
      <c r="I14" s="40"/>
      <c r="J14" s="40"/>
      <c r="K14" s="40"/>
      <c r="L14" s="40"/>
      <c r="M14" s="40"/>
      <c r="N14" s="40"/>
      <c r="O14" s="40"/>
      <c r="P14" s="166"/>
      <c r="Q14" s="166"/>
      <c r="R14" s="166"/>
      <c r="S14" s="40"/>
      <c r="T14" s="40"/>
      <c r="U14" s="40"/>
      <c r="V14" s="40"/>
      <c r="W14" s="166"/>
      <c r="X14" s="166"/>
      <c r="Y14" s="188"/>
      <c r="Z14" s="188"/>
      <c r="AA14" s="166"/>
      <c r="AB14" s="166"/>
      <c r="AC14" s="166"/>
      <c r="AD14" s="40"/>
      <c r="AE14" s="37"/>
      <c r="AF14" s="37"/>
      <c r="AG14" s="37"/>
      <c r="AH14" s="37"/>
      <c r="AI14" s="37"/>
      <c r="AJ14" s="37"/>
      <c r="AK14" s="37"/>
      <c r="AL14" s="37"/>
      <c r="AM14" s="37"/>
      <c r="AN14" s="37"/>
      <c r="AO14" s="37"/>
      <c r="AP14" s="37"/>
      <c r="AQ14" s="37"/>
      <c r="AR14" s="37"/>
      <c r="AS14" s="37"/>
      <c r="AT14" s="37"/>
      <c r="AU14" s="37"/>
      <c r="AV14" s="37"/>
      <c r="AW14" s="37"/>
    </row>
    <row r="15" spans="1:49" ht="13.5">
      <c r="A15" s="37"/>
      <c r="B15" s="167" t="s">
        <v>214</v>
      </c>
      <c r="D15" s="40"/>
      <c r="E15" s="40"/>
      <c r="F15" s="40"/>
      <c r="G15" s="40"/>
      <c r="H15" s="40"/>
      <c r="I15" s="40"/>
      <c r="L15" s="40"/>
      <c r="M15" s="40"/>
      <c r="N15" s="40"/>
      <c r="O15" s="40"/>
      <c r="P15" s="166"/>
      <c r="Q15" s="166"/>
      <c r="R15" s="166"/>
      <c r="S15" s="40"/>
      <c r="T15" s="40"/>
      <c r="U15" s="40"/>
      <c r="V15" s="40"/>
      <c r="W15" s="166"/>
      <c r="X15" s="166"/>
      <c r="Y15" s="188"/>
      <c r="Z15" s="188"/>
      <c r="AA15" s="166"/>
      <c r="AB15" s="166"/>
      <c r="AC15" s="166"/>
      <c r="AD15" s="40"/>
      <c r="AE15" s="37"/>
      <c r="AF15" s="37"/>
      <c r="AG15" s="37"/>
      <c r="AH15" s="37"/>
      <c r="AI15" s="37"/>
      <c r="AJ15" s="37"/>
      <c r="AK15" s="37"/>
      <c r="AL15" s="37"/>
      <c r="AM15" s="37"/>
      <c r="AN15" s="37"/>
      <c r="AO15" s="37"/>
      <c r="AP15" s="37"/>
      <c r="AQ15" s="37"/>
      <c r="AR15" s="37"/>
      <c r="AS15" s="37"/>
      <c r="AT15" s="37"/>
      <c r="AU15" s="37"/>
      <c r="AV15" s="37"/>
      <c r="AW15" s="37"/>
    </row>
    <row r="16" spans="1:49" ht="13.5">
      <c r="A16" s="37"/>
      <c r="B16" s="40"/>
      <c r="C16" s="236" t="s">
        <v>215</v>
      </c>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4">
        <f ca="1">SUM(申請額一覧!H5:H19)</f>
        <v>555</v>
      </c>
      <c r="AI16" s="234"/>
      <c r="AJ16" s="234"/>
      <c r="AK16" s="234"/>
      <c r="AL16" s="234"/>
      <c r="AM16" s="37" t="s">
        <v>12</v>
      </c>
      <c r="AN16" s="37"/>
      <c r="AO16" s="37"/>
      <c r="AP16" s="37"/>
      <c r="AQ16" s="37"/>
      <c r="AR16" s="37"/>
      <c r="AS16" s="37"/>
      <c r="AT16" s="37"/>
      <c r="AU16" s="37"/>
      <c r="AV16" s="37"/>
      <c r="AW16" s="37"/>
    </row>
    <row r="17" spans="1:49" ht="13.5">
      <c r="A17" s="37"/>
      <c r="B17" s="40"/>
      <c r="C17" s="236" t="s">
        <v>221</v>
      </c>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4">
        <f ca="1">SUM(申請額一覧!J5:J19)</f>
        <v>585</v>
      </c>
      <c r="AI17" s="234"/>
      <c r="AJ17" s="234"/>
      <c r="AK17" s="234"/>
      <c r="AL17" s="234"/>
      <c r="AM17" s="37" t="s">
        <v>12</v>
      </c>
      <c r="AN17" s="37"/>
      <c r="AO17" s="37"/>
      <c r="AP17" s="37"/>
      <c r="AQ17" s="37"/>
      <c r="AR17" s="37"/>
      <c r="AS17" s="37"/>
      <c r="AT17" s="37"/>
      <c r="AU17" s="37"/>
      <c r="AV17" s="37"/>
      <c r="AW17" s="37"/>
    </row>
    <row r="18" spans="1:49" ht="13.5">
      <c r="A18" s="165"/>
      <c r="B18" s="166"/>
      <c r="C18" s="236" t="s">
        <v>222</v>
      </c>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4">
        <f ca="1">SUM(申請額一覧!K5:K19)</f>
        <v>0</v>
      </c>
      <c r="AI18" s="234"/>
      <c r="AJ18" s="234"/>
      <c r="AK18" s="234"/>
      <c r="AL18" s="234"/>
      <c r="AM18" s="165" t="s">
        <v>12</v>
      </c>
      <c r="AN18" s="165"/>
      <c r="AO18" s="165"/>
      <c r="AP18" s="165"/>
      <c r="AQ18" s="165"/>
      <c r="AR18" s="165"/>
      <c r="AS18" s="165"/>
      <c r="AT18" s="165"/>
      <c r="AU18" s="165"/>
      <c r="AV18" s="165"/>
      <c r="AW18" s="165"/>
    </row>
    <row r="19" spans="1:49" ht="13.5">
      <c r="A19" s="37"/>
      <c r="B19" s="40"/>
      <c r="C19" s="236" t="s">
        <v>228</v>
      </c>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58">
        <f ca="1">SUM(申請額一覧!L5:L19)</f>
        <v>4</v>
      </c>
      <c r="AI19" s="258"/>
      <c r="AJ19" s="258"/>
      <c r="AK19" s="258"/>
      <c r="AL19" s="258"/>
      <c r="AM19" s="37" t="s">
        <v>12</v>
      </c>
      <c r="AN19" s="37"/>
      <c r="AO19" s="37"/>
      <c r="AP19" s="37"/>
      <c r="AQ19" s="37"/>
      <c r="AR19" s="37"/>
      <c r="AS19" s="37"/>
      <c r="AT19" s="37"/>
      <c r="AU19" s="37"/>
      <c r="AV19" s="37"/>
      <c r="AW19" s="37"/>
    </row>
    <row r="20" spans="1:49" ht="13.5">
      <c r="A20" s="165"/>
      <c r="B20" s="166"/>
      <c r="C20" s="168"/>
      <c r="D20" s="168" t="s">
        <v>226</v>
      </c>
      <c r="E20" s="168"/>
      <c r="F20" s="168"/>
      <c r="G20" s="168"/>
      <c r="H20" s="168"/>
      <c r="I20" s="168"/>
      <c r="J20" s="168"/>
      <c r="K20" s="168"/>
      <c r="L20" s="168"/>
      <c r="M20" s="168"/>
      <c r="N20" s="168"/>
      <c r="O20" s="168"/>
      <c r="P20" s="168"/>
      <c r="Q20" s="168"/>
      <c r="R20" s="168"/>
      <c r="S20" s="168"/>
      <c r="T20" s="168"/>
      <c r="U20" s="168"/>
      <c r="V20" s="168"/>
      <c r="W20" s="168"/>
      <c r="X20" s="168"/>
      <c r="Y20" s="186"/>
      <c r="Z20" s="186"/>
      <c r="AA20" s="168"/>
      <c r="AB20" s="168"/>
      <c r="AC20" s="168"/>
      <c r="AD20" s="168"/>
      <c r="AE20" s="168"/>
      <c r="AF20" s="168"/>
      <c r="AG20" s="168"/>
      <c r="AH20" s="169"/>
      <c r="AI20" s="169"/>
      <c r="AJ20" s="169"/>
      <c r="AK20" s="169"/>
      <c r="AL20" s="169"/>
      <c r="AM20" s="165"/>
      <c r="AN20" s="165"/>
      <c r="AO20" s="165"/>
      <c r="AP20" s="165"/>
      <c r="AQ20" s="165"/>
      <c r="AR20" s="165"/>
      <c r="AS20" s="165"/>
      <c r="AT20" s="165"/>
      <c r="AU20" s="165"/>
      <c r="AV20" s="165"/>
      <c r="AW20" s="165"/>
    </row>
    <row r="21" spans="1:49" ht="13.5">
      <c r="A21" s="37"/>
      <c r="B21" s="40"/>
      <c r="C21" s="236" t="s">
        <v>227</v>
      </c>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4">
        <f ca="1">SUM(申請額一覧!M5:M19)</f>
        <v>200</v>
      </c>
      <c r="AI21" s="234"/>
      <c r="AJ21" s="234"/>
      <c r="AK21" s="234"/>
      <c r="AL21" s="234"/>
      <c r="AM21" s="37" t="s">
        <v>12</v>
      </c>
      <c r="AN21" s="37"/>
      <c r="AO21" s="37"/>
      <c r="AP21" s="37"/>
      <c r="AQ21" s="37"/>
      <c r="AR21" s="37"/>
      <c r="AS21" s="37"/>
      <c r="AT21" s="37"/>
      <c r="AU21" s="37"/>
      <c r="AV21" s="37"/>
      <c r="AW21" s="37"/>
    </row>
    <row r="22" spans="1:49" ht="13.5">
      <c r="A22" s="37"/>
      <c r="B22" s="37"/>
      <c r="C22" s="37"/>
      <c r="D22" s="37"/>
      <c r="E22" s="37"/>
      <c r="F22" s="37"/>
      <c r="G22" s="37"/>
      <c r="H22" s="37"/>
      <c r="I22" s="37"/>
      <c r="J22" s="37"/>
      <c r="K22" s="37"/>
      <c r="L22" s="37"/>
      <c r="M22" s="40"/>
      <c r="N22" s="40"/>
      <c r="O22" s="40"/>
      <c r="P22" s="166"/>
      <c r="Q22" s="166"/>
      <c r="R22" s="166"/>
      <c r="S22" s="40"/>
      <c r="T22" s="40"/>
      <c r="U22" s="40"/>
      <c r="V22" s="40"/>
      <c r="W22" s="166"/>
      <c r="X22" s="166"/>
      <c r="Y22" s="188"/>
      <c r="Z22" s="188"/>
      <c r="AA22" s="166"/>
      <c r="AB22" s="166"/>
      <c r="AC22" s="166"/>
      <c r="AD22" s="40"/>
      <c r="AE22" s="37"/>
      <c r="AF22" s="37"/>
      <c r="AG22" s="37"/>
      <c r="AH22" s="37"/>
      <c r="AI22" s="37"/>
      <c r="AJ22" s="37"/>
      <c r="AK22" s="37"/>
      <c r="AL22" s="37"/>
      <c r="AM22" s="37"/>
      <c r="AN22" s="37"/>
      <c r="AO22" s="37"/>
      <c r="AP22" s="37"/>
      <c r="AQ22" s="37"/>
      <c r="AR22" s="37"/>
      <c r="AS22" s="37"/>
      <c r="AT22" s="37"/>
      <c r="AU22" s="37"/>
      <c r="AV22" s="37"/>
      <c r="AW22" s="37"/>
    </row>
    <row r="23" spans="1:49" ht="13.5">
      <c r="A23" s="37"/>
      <c r="B23" s="37"/>
      <c r="C23" s="37"/>
      <c r="D23" s="37"/>
      <c r="E23" s="37"/>
      <c r="F23" s="37"/>
      <c r="G23" s="37"/>
      <c r="H23" s="37"/>
      <c r="I23" s="37"/>
      <c r="J23" s="37"/>
      <c r="K23" s="37"/>
      <c r="L23" s="37"/>
      <c r="M23" s="40"/>
      <c r="N23" s="40"/>
      <c r="O23" s="40"/>
      <c r="P23" s="166"/>
      <c r="Q23" s="166"/>
      <c r="R23" s="166"/>
      <c r="S23" s="40"/>
      <c r="T23" s="40"/>
      <c r="U23" s="40"/>
      <c r="V23" s="40"/>
      <c r="W23" s="166"/>
      <c r="X23" s="166"/>
      <c r="Y23" s="188"/>
      <c r="Z23" s="188"/>
      <c r="AA23" s="166"/>
      <c r="AB23" s="166"/>
      <c r="AC23" s="166"/>
      <c r="AD23" s="40"/>
      <c r="AE23" s="37"/>
      <c r="AF23" s="37"/>
      <c r="AG23" s="37"/>
      <c r="AH23" s="37"/>
      <c r="AI23" s="37"/>
      <c r="AJ23" s="37"/>
      <c r="AK23" s="37"/>
      <c r="AL23" s="37"/>
      <c r="AM23" s="37"/>
      <c r="AN23" s="37"/>
      <c r="AO23" s="37"/>
      <c r="AP23" s="37"/>
      <c r="AQ23" s="37"/>
      <c r="AR23" s="37"/>
      <c r="AS23" s="37"/>
      <c r="AT23" s="37"/>
      <c r="AU23" s="37"/>
      <c r="AV23" s="37"/>
      <c r="AW23" s="37"/>
    </row>
    <row r="24" spans="1:49" ht="13.5">
      <c r="A24" s="37"/>
      <c r="B24" s="37" t="s">
        <v>216</v>
      </c>
      <c r="C24" s="37"/>
      <c r="D24" s="37"/>
      <c r="E24" s="37"/>
      <c r="F24" s="37"/>
      <c r="G24" s="37"/>
      <c r="H24" s="37"/>
      <c r="I24" s="37"/>
      <c r="J24" s="37"/>
      <c r="K24" s="37"/>
      <c r="L24" s="37"/>
      <c r="M24" s="40"/>
      <c r="N24" s="40"/>
      <c r="O24" s="40"/>
      <c r="P24" s="166"/>
      <c r="Q24" s="166"/>
      <c r="R24" s="166"/>
      <c r="S24" s="40"/>
      <c r="T24" s="40"/>
      <c r="U24" s="40"/>
      <c r="V24" s="40"/>
      <c r="W24" s="166"/>
      <c r="X24" s="166"/>
      <c r="Y24" s="188"/>
      <c r="Z24" s="188"/>
      <c r="AA24" s="166"/>
      <c r="AB24" s="166"/>
      <c r="AC24" s="166"/>
      <c r="AD24" s="40"/>
      <c r="AE24" s="37"/>
      <c r="AF24" s="37"/>
      <c r="AG24" s="37"/>
      <c r="AH24" s="37"/>
      <c r="AI24" s="37"/>
      <c r="AJ24" s="37"/>
      <c r="AK24" s="37"/>
      <c r="AL24" s="37"/>
      <c r="AM24" s="37"/>
      <c r="AN24" s="37"/>
      <c r="AO24" s="37"/>
      <c r="AP24" s="37"/>
      <c r="AQ24" s="37"/>
      <c r="AR24" s="37"/>
      <c r="AS24" s="37"/>
      <c r="AT24" s="37"/>
      <c r="AU24" s="37"/>
      <c r="AV24" s="37"/>
      <c r="AW24" s="37"/>
    </row>
    <row r="25" spans="1:49" ht="13.5">
      <c r="A25" s="42"/>
      <c r="B25" s="37" t="s">
        <v>217</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row>
    <row r="26" spans="1:49" ht="15.75" customHeight="1">
      <c r="A26" s="42"/>
      <c r="B26" s="37" t="s">
        <v>258</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row>
    <row r="27" spans="1:49" ht="15.75" customHeight="1">
      <c r="A27" s="42"/>
      <c r="B27" s="37" t="s">
        <v>218</v>
      </c>
      <c r="C27" s="42"/>
      <c r="D27" s="37"/>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ht="13.5">
      <c r="A28" s="42"/>
      <c r="B28" s="37" t="s">
        <v>202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row>
    <row r="30" spans="1:49">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row>
    <row r="31" spans="1:49">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row>
    <row r="33" spans="1:49">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row>
    <row r="34" spans="1:49">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row>
    <row r="38" spans="1:49">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t="s">
        <v>138</v>
      </c>
      <c r="AE38" s="42"/>
      <c r="AF38" s="42"/>
      <c r="AG38" s="42"/>
      <c r="AH38" s="42"/>
      <c r="AI38" s="42"/>
      <c r="AJ38" s="42"/>
      <c r="AK38" s="42"/>
      <c r="AL38" s="42"/>
      <c r="AM38" s="42"/>
      <c r="AN38" s="42"/>
      <c r="AO38" s="42"/>
      <c r="AP38" s="42"/>
      <c r="AQ38" s="42"/>
      <c r="AR38" s="42"/>
      <c r="AS38" s="42"/>
      <c r="AT38" s="42"/>
      <c r="AU38" s="42"/>
      <c r="AV38" s="42"/>
      <c r="AW38" s="42"/>
    </row>
    <row r="39" spans="1:49">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ht="18.7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238" t="s">
        <v>272</v>
      </c>
      <c r="AF40" s="239"/>
      <c r="AG40" s="239"/>
      <c r="AH40" s="239"/>
      <c r="AI40" s="239"/>
      <c r="AJ40" s="239"/>
      <c r="AK40" s="239"/>
      <c r="AL40" s="249"/>
      <c r="AM40" s="209" t="s">
        <v>273</v>
      </c>
      <c r="AN40" s="251" t="s">
        <v>331</v>
      </c>
      <c r="AO40" s="252"/>
      <c r="AP40" s="252"/>
      <c r="AQ40" s="252"/>
      <c r="AR40" s="210"/>
      <c r="AS40" s="210"/>
      <c r="AT40" s="210"/>
      <c r="AU40" s="211"/>
      <c r="AV40" s="42"/>
      <c r="AW40" s="42"/>
    </row>
    <row r="41" spans="1:49" ht="18.7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247"/>
      <c r="AF41" s="248"/>
      <c r="AG41" s="248"/>
      <c r="AH41" s="248"/>
      <c r="AI41" s="248"/>
      <c r="AJ41" s="248"/>
      <c r="AK41" s="248"/>
      <c r="AL41" s="250"/>
      <c r="AM41" s="253" t="s">
        <v>332</v>
      </c>
      <c r="AN41" s="253"/>
      <c r="AO41" s="253"/>
      <c r="AP41" s="253"/>
      <c r="AQ41" s="253"/>
      <c r="AR41" s="253"/>
      <c r="AS41" s="253"/>
      <c r="AT41" s="253"/>
      <c r="AU41" s="253"/>
      <c r="AV41" s="42"/>
      <c r="AW41" s="42"/>
    </row>
    <row r="42" spans="1:49" ht="18.7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245" t="s">
        <v>140</v>
      </c>
      <c r="AF42" s="246"/>
      <c r="AG42" s="246"/>
      <c r="AH42" s="246"/>
      <c r="AI42" s="246"/>
      <c r="AJ42" s="246"/>
      <c r="AK42" s="246"/>
      <c r="AL42" s="134"/>
      <c r="AM42" s="237" t="s">
        <v>333</v>
      </c>
      <c r="AN42" s="237"/>
      <c r="AO42" s="237"/>
      <c r="AP42" s="237"/>
      <c r="AQ42" s="237"/>
      <c r="AR42" s="237"/>
      <c r="AS42" s="237"/>
      <c r="AT42" s="237"/>
      <c r="AU42" s="237"/>
      <c r="AV42" s="42"/>
      <c r="AW42" s="42"/>
    </row>
    <row r="43" spans="1:49" ht="18.7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245" t="s">
        <v>141</v>
      </c>
      <c r="AF43" s="246"/>
      <c r="AG43" s="246"/>
      <c r="AH43" s="246"/>
      <c r="AI43" s="246"/>
      <c r="AJ43" s="246"/>
      <c r="AK43" s="246"/>
      <c r="AL43" s="134"/>
      <c r="AM43" s="237" t="s">
        <v>334</v>
      </c>
      <c r="AN43" s="237"/>
      <c r="AO43" s="237"/>
      <c r="AP43" s="237"/>
      <c r="AQ43" s="237"/>
      <c r="AR43" s="237"/>
      <c r="AS43" s="237"/>
      <c r="AT43" s="237"/>
      <c r="AU43" s="237"/>
      <c r="AV43" s="42"/>
      <c r="AW43" s="42"/>
    </row>
    <row r="44" spans="1:49" ht="18.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238" t="s">
        <v>142</v>
      </c>
      <c r="AF44" s="239"/>
      <c r="AG44" s="239"/>
      <c r="AH44" s="133"/>
      <c r="AI44" s="242" t="s">
        <v>139</v>
      </c>
      <c r="AJ44" s="243"/>
      <c r="AK44" s="243"/>
      <c r="AL44" s="244"/>
      <c r="AM44" s="237" t="s">
        <v>335</v>
      </c>
      <c r="AN44" s="237"/>
      <c r="AO44" s="237"/>
      <c r="AP44" s="237"/>
      <c r="AQ44" s="237"/>
      <c r="AR44" s="237"/>
      <c r="AS44" s="237"/>
      <c r="AT44" s="237"/>
      <c r="AU44" s="237"/>
      <c r="AV44" s="42"/>
      <c r="AW44" s="42"/>
    </row>
    <row r="45" spans="1:49" ht="18.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240"/>
      <c r="AF45" s="241"/>
      <c r="AG45" s="241"/>
      <c r="AH45" s="135"/>
      <c r="AI45" s="242" t="s">
        <v>143</v>
      </c>
      <c r="AJ45" s="243"/>
      <c r="AK45" s="243"/>
      <c r="AL45" s="244"/>
      <c r="AM45" s="237" t="s">
        <v>336</v>
      </c>
      <c r="AN45" s="237"/>
      <c r="AO45" s="237"/>
      <c r="AP45" s="237"/>
      <c r="AQ45" s="237"/>
      <c r="AR45" s="237"/>
      <c r="AS45" s="237"/>
      <c r="AT45" s="237"/>
      <c r="AU45" s="237"/>
      <c r="AV45" s="42"/>
      <c r="AW45" s="42"/>
    </row>
    <row r="46" spans="1:49" ht="18.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row>
    <row r="48" spans="1:49">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row>
    <row r="49" spans="1:49">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row>
  </sheetData>
  <sheetProtection algorithmName="SHA-512" hashValue="Ts8NvuSQm9waWajE3HuolpP11MF9DFbOJsG3fNyPAH2bZeP0bZ/OZRfzisnL/B9UMmiwhv+XrY2JlEi55/+s9w==" saltValue="89HFCYGkbmY5BV75fXsUGA==" spinCount="100000" sheet="1" objects="1" scenarios="1"/>
  <mergeCells count="32">
    <mergeCell ref="AE40:AK41"/>
    <mergeCell ref="AL40:AL41"/>
    <mergeCell ref="AN40:AQ40"/>
    <mergeCell ref="AM41:AU41"/>
    <mergeCell ref="AL2:AM2"/>
    <mergeCell ref="AO2:AP2"/>
    <mergeCell ref="AR2:AS2"/>
    <mergeCell ref="A9:AU9"/>
    <mergeCell ref="C18:AG18"/>
    <mergeCell ref="AH18:AL18"/>
    <mergeCell ref="A4:G4"/>
    <mergeCell ref="AG6:AU6"/>
    <mergeCell ref="AG7:AU7"/>
    <mergeCell ref="C19:AG19"/>
    <mergeCell ref="AH19:AL19"/>
    <mergeCell ref="C21:AG21"/>
    <mergeCell ref="AM45:AU45"/>
    <mergeCell ref="AE44:AG45"/>
    <mergeCell ref="AI44:AL44"/>
    <mergeCell ref="AI45:AL45"/>
    <mergeCell ref="AE42:AK42"/>
    <mergeCell ref="AE43:AK43"/>
    <mergeCell ref="AM42:AU42"/>
    <mergeCell ref="AM43:AU43"/>
    <mergeCell ref="AM44:AU44"/>
    <mergeCell ref="AH21:AL21"/>
    <mergeCell ref="B13:J13"/>
    <mergeCell ref="K13:U13"/>
    <mergeCell ref="C16:AG16"/>
    <mergeCell ref="AH16:AL16"/>
    <mergeCell ref="C17:AG17"/>
    <mergeCell ref="AH17:AL17"/>
  </mergeCells>
  <phoneticPr fontId="4"/>
  <conditionalFormatting sqref="AH19:AL19">
    <cfRule type="expression" dxfId="3" priority="1">
      <formula>INDIRECT(ADDRESS(ROW(),COLUMN()))=TRUNC(INDIRECT(ADDRESS(ROW(),COLUMN())))</formula>
    </cfRule>
  </conditionalFormatting>
  <printOptions horizontalCentered="1"/>
  <pageMargins left="0.70866141732283472" right="0.70866141732283472" top="0.94488188976377963" bottom="0.74803149606299213" header="0.31496062992125984" footer="0.31496062992125984"/>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6"/>
  <sheetViews>
    <sheetView showZeros="0" view="pageBreakPreview" zoomScaleNormal="100" zoomScaleSheetLayoutView="100" workbookViewId="0">
      <selection activeCell="A2" sqref="A2"/>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5.625" style="7" customWidth="1"/>
    <col min="17" max="17" width="10.25" style="7" customWidth="1"/>
    <col min="18" max="18" width="15.625" style="7" customWidth="1"/>
    <col min="19" max="19" width="10.25" style="7" customWidth="1"/>
    <col min="20" max="20" width="11.125" style="7" customWidth="1"/>
    <col min="21" max="21" width="21.5" style="7" customWidth="1"/>
    <col min="22" max="22" width="22.25" style="7" customWidth="1"/>
    <col min="23" max="23" width="25.25" style="7" customWidth="1"/>
    <col min="24" max="16384" width="2.25" style="7"/>
  </cols>
  <sheetData>
    <row r="1" spans="1:23">
      <c r="A1" s="7" t="s">
        <v>133</v>
      </c>
    </row>
    <row r="2" spans="1:23">
      <c r="A2" s="116"/>
    </row>
    <row r="3" spans="1:23" ht="18" customHeight="1">
      <c r="A3" s="262" t="s">
        <v>132</v>
      </c>
      <c r="B3" s="265" t="s">
        <v>14</v>
      </c>
      <c r="C3" s="263" t="s">
        <v>22</v>
      </c>
      <c r="D3" s="265" t="s">
        <v>15</v>
      </c>
      <c r="E3" s="265" t="s">
        <v>4</v>
      </c>
      <c r="F3" s="266" t="s">
        <v>60</v>
      </c>
      <c r="G3" s="263" t="s">
        <v>252</v>
      </c>
      <c r="H3" s="270" t="s">
        <v>128</v>
      </c>
      <c r="I3" s="270"/>
      <c r="J3" s="270"/>
      <c r="K3" s="270"/>
      <c r="L3" s="270"/>
      <c r="M3" s="270"/>
      <c r="N3" s="271"/>
      <c r="O3" s="268" t="s">
        <v>134</v>
      </c>
      <c r="P3" s="259" t="s">
        <v>248</v>
      </c>
      <c r="Q3" s="260"/>
      <c r="R3" s="260"/>
      <c r="S3" s="260"/>
      <c r="T3" s="260"/>
      <c r="U3" s="260"/>
      <c r="V3" s="260"/>
      <c r="W3" s="261"/>
    </row>
    <row r="4" spans="1:23" ht="45">
      <c r="A4" s="262"/>
      <c r="B4" s="265"/>
      <c r="C4" s="264"/>
      <c r="D4" s="265"/>
      <c r="E4" s="265"/>
      <c r="F4" s="267"/>
      <c r="G4" s="264"/>
      <c r="H4" s="115" t="s">
        <v>197</v>
      </c>
      <c r="I4" s="115" t="s">
        <v>131</v>
      </c>
      <c r="J4" s="115" t="s">
        <v>196</v>
      </c>
      <c r="K4" s="159" t="s">
        <v>195</v>
      </c>
      <c r="L4" s="115" t="s">
        <v>54</v>
      </c>
      <c r="M4" s="114" t="s">
        <v>55</v>
      </c>
      <c r="N4" s="146" t="s">
        <v>16</v>
      </c>
      <c r="O4" s="269"/>
      <c r="P4" s="179" t="s">
        <v>249</v>
      </c>
      <c r="Q4" s="219" t="s">
        <v>330</v>
      </c>
      <c r="R4" s="179" t="s">
        <v>239</v>
      </c>
      <c r="S4" s="179" t="s">
        <v>245</v>
      </c>
      <c r="T4" s="179" t="s">
        <v>240</v>
      </c>
      <c r="U4" s="179" t="s">
        <v>241</v>
      </c>
      <c r="V4" s="179" t="s">
        <v>251</v>
      </c>
      <c r="W4" s="179" t="s">
        <v>242</v>
      </c>
    </row>
    <row r="5" spans="1:23" ht="22.5" customHeight="1">
      <c r="A5" s="117">
        <v>1</v>
      </c>
      <c r="B5" s="164" t="str">
        <f ca="1">IFERROR(INDIRECT("個票"&amp;$A5&amp;"！$t$7"),"")</f>
        <v>いっしょ会Ａ</v>
      </c>
      <c r="C5" s="164" t="str">
        <f ca="1">IFERROR(INDIRECT("個票"&amp;$A5&amp;"！$h$7"),"")</f>
        <v>3351500000</v>
      </c>
      <c r="D5" s="164" t="str">
        <f ca="1">IFERROR(INDIRECT("個票"&amp;$A5&amp;"！$l$10"),"")</f>
        <v>就労継続支援Ａ型</v>
      </c>
      <c r="E5" s="164" t="str">
        <f ca="1">IFERROR(INDIRECT("個票"&amp;$A5&amp;"！$w$9"),"")</f>
        <v>086-224-0000</v>
      </c>
      <c r="F5" s="164" t="str">
        <f ca="1">IFERROR(INDIRECT("個票"&amp;$A5&amp;"！$ｄ$9")&amp;INDIRECT("個票"&amp;$A5&amp;"！$ｈ$9"),"")</f>
        <v>岡山県岡山市北区内山下2-4-6</v>
      </c>
      <c r="G5" s="218" t="str">
        <f ca="1">IF(ISNUMBER(N5),IF(N5&gt;0,申請書!$AG$6,""),"")</f>
        <v>ＮＰＯ法人いっしょ会</v>
      </c>
      <c r="H5" s="121">
        <f ca="1">IFERROR(INDIRECT("個票"&amp;$A5&amp;"！$ai$21"),"")</f>
        <v>252</v>
      </c>
      <c r="I5" s="122">
        <f ca="1">IFERROR(INDIRECT("個票"&amp;$A5&amp;"！$ax$22"),"")</f>
        <v>0</v>
      </c>
      <c r="J5" s="121">
        <f ca="1">IFERROR(INDIRECT("個票"&amp;$A5&amp;"！$ai$24"),"")</f>
        <v>250</v>
      </c>
      <c r="K5" s="121" t="str">
        <f ca="1">IFERROR(INDIRECT("個票"&amp;$A5&amp;"！$ai$40"),"")</f>
        <v/>
      </c>
      <c r="L5" s="232">
        <f ca="1">IFERROR(INDIRECT("個票"&amp;$A5&amp;"！$ai$52"),"")</f>
        <v>0</v>
      </c>
      <c r="M5" s="121">
        <f ca="1">IFERROR(INDIRECT("個票"&amp;$A5&amp;"！$ai$57"),"")</f>
        <v>0</v>
      </c>
      <c r="N5" s="121">
        <f ca="1">SUM(H5,J5,,K5,L5,M5)</f>
        <v>502</v>
      </c>
      <c r="O5" s="123"/>
      <c r="P5" s="220" t="str">
        <f ca="1">IF(ISNUMBER(N5),IF(N5&gt;0,個票1!$A$17&amp;個票1!$G$17,""),"")</f>
        <v>中国銀行</v>
      </c>
      <c r="Q5" s="179" t="str">
        <f ca="1">IF(ISNUMBER(N5),IF(N5&gt;0,個票1!$E$18&amp;個票1!$F$18&amp;個票1!$G$18&amp;個票1!$H$18,""),"")</f>
        <v>0168</v>
      </c>
      <c r="R5" s="220" t="str">
        <f ca="1">IF(ISNUMBER(N5),IF(N5&gt;0,個票1!$I$17,""),"")</f>
        <v>県庁</v>
      </c>
      <c r="S5" s="179" t="str">
        <f ca="1">IF(ISNUMBER(N5),IF(N5&gt;0,個票1!$N$18&amp;個票1!$O$18&amp;個票1!$P$18,""),"")</f>
        <v>107</v>
      </c>
      <c r="T5" s="179" t="str">
        <f ca="1">IF(ISNUMBER(N5),IF(N5&gt;0,個票1!$Q$17,""),"")</f>
        <v>普通</v>
      </c>
      <c r="U5" s="179" t="str">
        <f ca="1">IF(ISNUMBER(N5),IF(N5&gt;0,個票1!$S$17&amp;個票1!$T$17&amp;個票1!$U$17&amp;個票1!$V$17&amp;個票1!$W$17&amp;個票1!$X$17&amp;個票1!$Y$17,""),"")</f>
        <v>0000000</v>
      </c>
      <c r="V5" s="220" t="str">
        <f ca="1">IF(ISNUMBER(N5),IF(N5&gt;0,個票1!$Z$17,""),"")</f>
        <v>トクヒ）イツシヨカイ</v>
      </c>
      <c r="W5" s="220" t="str">
        <f ca="1">IF(ISNUMBER(N5),IF(N5&gt;0,個票1!$Z$18,""),"")</f>
        <v>特非）いっしょ会</v>
      </c>
    </row>
    <row r="6" spans="1:23" ht="22.5" customHeight="1">
      <c r="A6" s="117">
        <v>2</v>
      </c>
      <c r="B6" s="164" t="str">
        <f t="shared" ref="B6:B19" ca="1" si="0">IFERROR(INDIRECT("個票"&amp;$A6&amp;"！$t$7"),"")</f>
        <v>いっしょ会Ｂ</v>
      </c>
      <c r="C6" s="164" t="str">
        <f t="shared" ref="C6:C19" ca="1" si="1">IFERROR(INDIRECT("個票"&amp;$A6&amp;"！$h$7"),"")</f>
        <v>3351500001</v>
      </c>
      <c r="D6" s="164" t="str">
        <f t="shared" ref="D6:D19" ca="1" si="2">IFERROR(INDIRECT("個票"&amp;$A6&amp;"！$l$10"),"")</f>
        <v>就労継続支援Ｂ型</v>
      </c>
      <c r="E6" s="164" t="str">
        <f t="shared" ref="E6:E19" ca="1" si="3">IFERROR(INDIRECT("個票"&amp;$A6&amp;"！$w$9"),"")</f>
        <v>086-224-0000</v>
      </c>
      <c r="F6" s="164" t="str">
        <f t="shared" ref="F6:F19" ca="1" si="4">IFERROR(INDIRECT("個票"&amp;$A6&amp;"！$ｄ$9")&amp;INDIRECT("個票"&amp;$A6&amp;"！$ｈ$9"),"")</f>
        <v>岡山県岡山市北区内山下2-4-6</v>
      </c>
      <c r="G6" s="218" t="str">
        <f ca="1">IF(ISNUMBER(N6),IF(N6&gt;0,申請書!$AG$6,""),"")</f>
        <v>ＮＰＯ法人いっしょ会</v>
      </c>
      <c r="H6" s="121">
        <f t="shared" ref="H6:H19" ca="1" si="5">IFERROR(INDIRECT("個票"&amp;$A6&amp;"！$ai$21"),"")</f>
        <v>303</v>
      </c>
      <c r="I6" s="122">
        <f t="shared" ref="I6:I19" ca="1" si="6">IFERROR(INDIRECT("個票"&amp;$A6&amp;"！$ax$22"),"")</f>
        <v>0</v>
      </c>
      <c r="J6" s="121">
        <f t="shared" ref="J6:J19" ca="1" si="7">IFERROR(INDIRECT("個票"&amp;$A6&amp;"！$ai$24"),"")</f>
        <v>335</v>
      </c>
      <c r="K6" s="121" t="str">
        <f t="shared" ref="K6:K19" ca="1" si="8">IFERROR(INDIRECT("個票"&amp;$A6&amp;"！$ai$40"),"")</f>
        <v/>
      </c>
      <c r="L6" s="232">
        <f t="shared" ref="L6:L19" ca="1" si="9">IFERROR(INDIRECT("個票"&amp;$A6&amp;"！$ai$52"),"")</f>
        <v>4</v>
      </c>
      <c r="M6" s="121">
        <f t="shared" ref="M6:M19" ca="1" si="10">IFERROR(INDIRECT("個票"&amp;$A6&amp;"！$ai$57"),"")</f>
        <v>200</v>
      </c>
      <c r="N6" s="121">
        <f t="shared" ref="N6:N19" ca="1" si="11">SUM(H6,J6,,K6,L6,M6)</f>
        <v>842</v>
      </c>
      <c r="O6" s="123"/>
      <c r="P6" s="220" t="str">
        <f ca="1">IF(ISNUMBER(N6),IF(N6&gt;0,個票1!$A$17&amp;個票1!$G$17,""),"")</f>
        <v>中国銀行</v>
      </c>
      <c r="Q6" s="179" t="str">
        <f ca="1">IF(ISNUMBER(N6),IF(N6&gt;0,個票1!$E$18&amp;個票1!$F$18&amp;個票1!$G$18&amp;個票1!$H$18,""),"")</f>
        <v>0168</v>
      </c>
      <c r="R6" s="220" t="str">
        <f ca="1">IF(ISNUMBER(N6),IF(N6&gt;0,個票1!$I$17,""),"")</f>
        <v>県庁</v>
      </c>
      <c r="S6" s="179" t="str">
        <f ca="1">IF(ISNUMBER(N6),IF(N6&gt;0,個票1!$N$18&amp;個票1!$O$18&amp;個票1!$P$18,""),"")</f>
        <v>107</v>
      </c>
      <c r="T6" s="179" t="str">
        <f ca="1">IF(ISNUMBER(N6),IF(N6&gt;0,個票1!$Q$17,""),"")</f>
        <v>普通</v>
      </c>
      <c r="U6" s="179" t="str">
        <f ca="1">IF(ISNUMBER(N6),IF(N6&gt;0,個票1!$S$17&amp;個票1!$T$17&amp;個票1!$U$17&amp;個票1!$V$17&amp;個票1!$W$17&amp;個票1!$X$17&amp;個票1!$Y$17,""),"")</f>
        <v>0000000</v>
      </c>
      <c r="V6" s="220" t="str">
        <f ca="1">IF(ISNUMBER(N6),IF(N6&gt;0,個票1!$Z$17,""),"")</f>
        <v>トクヒ）イツシヨカイ</v>
      </c>
      <c r="W6" s="220" t="str">
        <f ca="1">IF(ISNUMBER(N6),IF(N6&gt;0,個票1!$Z$18,""),"")</f>
        <v>特非）いっしょ会</v>
      </c>
    </row>
    <row r="7" spans="1:23" ht="22.5" customHeight="1">
      <c r="A7" s="117">
        <v>3</v>
      </c>
      <c r="B7" s="164" t="str">
        <f t="shared" ca="1" si="0"/>
        <v/>
      </c>
      <c r="C7" s="164" t="str">
        <f t="shared" ca="1" si="1"/>
        <v/>
      </c>
      <c r="D7" s="164" t="str">
        <f t="shared" ca="1" si="2"/>
        <v/>
      </c>
      <c r="E7" s="164" t="str">
        <f t="shared" ca="1" si="3"/>
        <v/>
      </c>
      <c r="F7" s="164" t="str">
        <f t="shared" ca="1" si="4"/>
        <v/>
      </c>
      <c r="G7" s="218" t="str">
        <f ca="1">IF(ISNUMBER(N7),IF(N7&gt;0,申請書!$AG$6,""),"")</f>
        <v/>
      </c>
      <c r="H7" s="121" t="str">
        <f t="shared" ca="1" si="5"/>
        <v/>
      </c>
      <c r="I7" s="122" t="str">
        <f t="shared" ca="1" si="6"/>
        <v/>
      </c>
      <c r="J7" s="121" t="str">
        <f t="shared" ca="1" si="7"/>
        <v/>
      </c>
      <c r="K7" s="121" t="str">
        <f t="shared" ca="1" si="8"/>
        <v/>
      </c>
      <c r="L7" s="232" t="str">
        <f t="shared" ca="1" si="9"/>
        <v/>
      </c>
      <c r="M7" s="121" t="str">
        <f t="shared" ca="1" si="10"/>
        <v/>
      </c>
      <c r="N7" s="121">
        <f t="shared" ca="1" si="11"/>
        <v>0</v>
      </c>
      <c r="O7" s="123"/>
      <c r="P7" s="220" t="str">
        <f ca="1">IF(ISNUMBER(N7),IF(N7&gt;0,個票1!$A$17&amp;個票1!$G$17,""),"")</f>
        <v/>
      </c>
      <c r="Q7" s="179" t="str">
        <f ca="1">IF(ISNUMBER(N7),IF(N7&gt;0,個票1!$E$18&amp;個票1!$F$18&amp;個票1!$G$18&amp;個票1!$H$18,""),"")</f>
        <v/>
      </c>
      <c r="R7" s="220" t="str">
        <f ca="1">IF(ISNUMBER(N7),IF(N7&gt;0,個票1!$I$17,""),"")</f>
        <v/>
      </c>
      <c r="S7" s="179" t="str">
        <f ca="1">IF(ISNUMBER(N7),IF(N7&gt;0,個票1!$N$18&amp;個票1!$O$18&amp;個票1!$P$18,""),"")</f>
        <v/>
      </c>
      <c r="T7" s="179" t="str">
        <f ca="1">IF(ISNUMBER(N7),IF(N7&gt;0,個票1!$Q$17,""),"")</f>
        <v/>
      </c>
      <c r="U7" s="179" t="str">
        <f ca="1">IF(ISNUMBER(N7),IF(N7&gt;0,個票1!$S$17&amp;個票1!$T$17&amp;個票1!$U$17&amp;個票1!$V$17&amp;個票1!$W$17&amp;個票1!$X$17&amp;個票1!$Y$17,""),"")</f>
        <v/>
      </c>
      <c r="V7" s="220" t="str">
        <f ca="1">IF(ISNUMBER(N7),IF(N7&gt;0,個票1!$Z$17,""),"")</f>
        <v/>
      </c>
      <c r="W7" s="220" t="str">
        <f ca="1">IF(ISNUMBER(N7),IF(N7&gt;0,個票1!$Z$18,""),"")</f>
        <v/>
      </c>
    </row>
    <row r="8" spans="1:23" ht="22.5" customHeight="1">
      <c r="A8" s="117">
        <v>4</v>
      </c>
      <c r="B8" s="164" t="str">
        <f t="shared" ca="1" si="0"/>
        <v/>
      </c>
      <c r="C8" s="164" t="str">
        <f t="shared" ca="1" si="1"/>
        <v/>
      </c>
      <c r="D8" s="164" t="str">
        <f t="shared" ca="1" si="2"/>
        <v/>
      </c>
      <c r="E8" s="164" t="str">
        <f t="shared" ca="1" si="3"/>
        <v/>
      </c>
      <c r="F8" s="164" t="str">
        <f t="shared" ca="1" si="4"/>
        <v/>
      </c>
      <c r="G8" s="218" t="str">
        <f ca="1">IF(ISNUMBER(N8),IF(N8&gt;0,申請書!$AG$6,""),"")</f>
        <v/>
      </c>
      <c r="H8" s="121" t="str">
        <f t="shared" ca="1" si="5"/>
        <v/>
      </c>
      <c r="I8" s="122" t="str">
        <f t="shared" ca="1" si="6"/>
        <v/>
      </c>
      <c r="J8" s="121" t="str">
        <f t="shared" ca="1" si="7"/>
        <v/>
      </c>
      <c r="K8" s="121" t="str">
        <f t="shared" ca="1" si="8"/>
        <v/>
      </c>
      <c r="L8" s="232" t="str">
        <f t="shared" ca="1" si="9"/>
        <v/>
      </c>
      <c r="M8" s="121" t="str">
        <f t="shared" ca="1" si="10"/>
        <v/>
      </c>
      <c r="N8" s="121">
        <f t="shared" ca="1" si="11"/>
        <v>0</v>
      </c>
      <c r="O8" s="123"/>
      <c r="P8" s="220" t="str">
        <f ca="1">IF(ISNUMBER(N8),IF(N8&gt;0,個票1!$A$17&amp;個票1!$G$17,""),"")</f>
        <v/>
      </c>
      <c r="Q8" s="179" t="str">
        <f ca="1">IF(ISNUMBER(N8),IF(N8&gt;0,個票1!$E$18&amp;個票1!$F$18&amp;個票1!$G$18&amp;個票1!$H$18,""),"")</f>
        <v/>
      </c>
      <c r="R8" s="220" t="str">
        <f ca="1">IF(ISNUMBER(N8),IF(N8&gt;0,個票1!$I$17,""),"")</f>
        <v/>
      </c>
      <c r="S8" s="179" t="str">
        <f ca="1">IF(ISNUMBER(N8),IF(N8&gt;0,個票1!$N$18&amp;個票1!$O$18&amp;個票1!$P$18,""),"")</f>
        <v/>
      </c>
      <c r="T8" s="179" t="str">
        <f ca="1">IF(ISNUMBER(N8),IF(N8&gt;0,個票1!$Q$17,""),"")</f>
        <v/>
      </c>
      <c r="U8" s="179" t="str">
        <f ca="1">IF(ISNUMBER(N8),IF(N8&gt;0,個票1!$S$17&amp;個票1!$T$17&amp;個票1!$U$17&amp;個票1!$V$17&amp;個票1!$W$17&amp;個票1!$X$17&amp;個票1!$Y$17,""),"")</f>
        <v/>
      </c>
      <c r="V8" s="220" t="str">
        <f ca="1">IF(ISNUMBER(N8),IF(N8&gt;0,個票1!$Z$17,""),"")</f>
        <v/>
      </c>
      <c r="W8" s="220" t="str">
        <f ca="1">IF(ISNUMBER(N8),IF(N8&gt;0,個票1!$Z$18,""),"")</f>
        <v/>
      </c>
    </row>
    <row r="9" spans="1:23" ht="22.5" customHeight="1">
      <c r="A9" s="117">
        <v>5</v>
      </c>
      <c r="B9" s="164" t="str">
        <f t="shared" ca="1" si="0"/>
        <v/>
      </c>
      <c r="C9" s="164" t="str">
        <f t="shared" ca="1" si="1"/>
        <v/>
      </c>
      <c r="D9" s="164" t="str">
        <f t="shared" ca="1" si="2"/>
        <v/>
      </c>
      <c r="E9" s="164" t="str">
        <f t="shared" ca="1" si="3"/>
        <v/>
      </c>
      <c r="F9" s="164" t="str">
        <f t="shared" ca="1" si="4"/>
        <v/>
      </c>
      <c r="G9" s="218" t="str">
        <f ca="1">IF(ISNUMBER(N9),IF(N9&gt;0,申請書!$AG$6,""),"")</f>
        <v/>
      </c>
      <c r="H9" s="121" t="str">
        <f t="shared" ca="1" si="5"/>
        <v/>
      </c>
      <c r="I9" s="122" t="str">
        <f t="shared" ca="1" si="6"/>
        <v/>
      </c>
      <c r="J9" s="121" t="str">
        <f t="shared" ca="1" si="7"/>
        <v/>
      </c>
      <c r="K9" s="121" t="str">
        <f t="shared" ca="1" si="8"/>
        <v/>
      </c>
      <c r="L9" s="232" t="str">
        <f t="shared" ca="1" si="9"/>
        <v/>
      </c>
      <c r="M9" s="121" t="str">
        <f t="shared" ca="1" si="10"/>
        <v/>
      </c>
      <c r="N9" s="121">
        <f t="shared" ca="1" si="11"/>
        <v>0</v>
      </c>
      <c r="O9" s="123"/>
      <c r="P9" s="220" t="str">
        <f ca="1">IF(ISNUMBER(N9),IF(N9&gt;0,個票1!$A$17&amp;個票1!$G$17,""),"")</f>
        <v/>
      </c>
      <c r="Q9" s="179" t="str">
        <f ca="1">IF(ISNUMBER(N9),IF(N9&gt;0,個票1!$E$18&amp;個票1!$F$18&amp;個票1!$G$18&amp;個票1!$H$18,""),"")</f>
        <v/>
      </c>
      <c r="R9" s="220" t="str">
        <f ca="1">IF(ISNUMBER(N9),IF(N9&gt;0,個票1!$I$17,""),"")</f>
        <v/>
      </c>
      <c r="S9" s="179" t="str">
        <f ca="1">IF(ISNUMBER(N9),IF(N9&gt;0,個票1!$N$18&amp;個票1!$O$18&amp;個票1!$P$18,""),"")</f>
        <v/>
      </c>
      <c r="T9" s="179" t="str">
        <f ca="1">IF(ISNUMBER(N9),IF(N9&gt;0,個票1!$Q$17,""),"")</f>
        <v/>
      </c>
      <c r="U9" s="179" t="str">
        <f ca="1">IF(ISNUMBER(N9),IF(N9&gt;0,個票1!$S$17&amp;個票1!$T$17&amp;個票1!$U$17&amp;個票1!$V$17&amp;個票1!$W$17&amp;個票1!$X$17&amp;個票1!$Y$17,""),"")</f>
        <v/>
      </c>
      <c r="V9" s="220" t="str">
        <f ca="1">IF(ISNUMBER(N9),IF(N9&gt;0,個票1!$Z$17,""),"")</f>
        <v/>
      </c>
      <c r="W9" s="220" t="str">
        <f ca="1">IF(ISNUMBER(N9),IF(N9&gt;0,個票1!$Z$18,""),"")</f>
        <v/>
      </c>
    </row>
    <row r="10" spans="1:23" ht="22.5" customHeight="1">
      <c r="A10" s="117">
        <v>6</v>
      </c>
      <c r="B10" s="164" t="str">
        <f t="shared" ca="1" si="0"/>
        <v/>
      </c>
      <c r="C10" s="164" t="str">
        <f t="shared" ca="1" si="1"/>
        <v/>
      </c>
      <c r="D10" s="164" t="str">
        <f t="shared" ca="1" si="2"/>
        <v/>
      </c>
      <c r="E10" s="164" t="str">
        <f t="shared" ca="1" si="3"/>
        <v/>
      </c>
      <c r="F10" s="164" t="str">
        <f t="shared" ca="1" si="4"/>
        <v/>
      </c>
      <c r="G10" s="218" t="str">
        <f ca="1">IF(ISNUMBER(N10),IF(N10&gt;0,申請書!$AG$6,""),"")</f>
        <v/>
      </c>
      <c r="H10" s="121" t="str">
        <f t="shared" ca="1" si="5"/>
        <v/>
      </c>
      <c r="I10" s="122" t="str">
        <f t="shared" ca="1" si="6"/>
        <v/>
      </c>
      <c r="J10" s="121" t="str">
        <f t="shared" ca="1" si="7"/>
        <v/>
      </c>
      <c r="K10" s="121" t="str">
        <f t="shared" ca="1" si="8"/>
        <v/>
      </c>
      <c r="L10" s="232" t="str">
        <f t="shared" ca="1" si="9"/>
        <v/>
      </c>
      <c r="M10" s="121" t="str">
        <f t="shared" ca="1" si="10"/>
        <v/>
      </c>
      <c r="N10" s="121">
        <f t="shared" ca="1" si="11"/>
        <v>0</v>
      </c>
      <c r="O10" s="123"/>
      <c r="P10" s="220" t="str">
        <f ca="1">IF(ISNUMBER(N10),IF(N10&gt;0,個票1!$A$17&amp;個票1!$G$17,""),"")</f>
        <v/>
      </c>
      <c r="Q10" s="179" t="str">
        <f ca="1">IF(ISNUMBER(N10),IF(N10&gt;0,個票1!$E$18&amp;個票1!$F$18&amp;個票1!$G$18&amp;個票1!$H$18,""),"")</f>
        <v/>
      </c>
      <c r="R10" s="220" t="str">
        <f ca="1">IF(ISNUMBER(N10),IF(N10&gt;0,個票1!$I$17,""),"")</f>
        <v/>
      </c>
      <c r="S10" s="179" t="str">
        <f ca="1">IF(ISNUMBER(N10),IF(N10&gt;0,個票1!$N$18&amp;個票1!$O$18&amp;個票1!$P$18,""),"")</f>
        <v/>
      </c>
      <c r="T10" s="179" t="str">
        <f ca="1">IF(ISNUMBER(N10),IF(N10&gt;0,個票1!$Q$17,""),"")</f>
        <v/>
      </c>
      <c r="U10" s="179" t="str">
        <f ca="1">IF(ISNUMBER(N10),IF(N10&gt;0,個票1!$S$17&amp;個票1!$T$17&amp;個票1!$U$17&amp;個票1!$V$17&amp;個票1!$W$17&amp;個票1!$X$17&amp;個票1!$Y$17,""),"")</f>
        <v/>
      </c>
      <c r="V10" s="220" t="str">
        <f ca="1">IF(ISNUMBER(N10),IF(N10&gt;0,個票1!$Z$17,""),"")</f>
        <v/>
      </c>
      <c r="W10" s="220" t="str">
        <f ca="1">IF(ISNUMBER(N10),IF(N10&gt;0,個票1!$Z$18,""),"")</f>
        <v/>
      </c>
    </row>
    <row r="11" spans="1:23" ht="22.5" customHeight="1">
      <c r="A11" s="117">
        <v>7</v>
      </c>
      <c r="B11" s="164" t="str">
        <f t="shared" ca="1" si="0"/>
        <v/>
      </c>
      <c r="C11" s="164" t="str">
        <f t="shared" ca="1" si="1"/>
        <v/>
      </c>
      <c r="D11" s="164" t="str">
        <f t="shared" ca="1" si="2"/>
        <v/>
      </c>
      <c r="E11" s="164" t="str">
        <f t="shared" ca="1" si="3"/>
        <v/>
      </c>
      <c r="F11" s="164" t="str">
        <f t="shared" ca="1" si="4"/>
        <v/>
      </c>
      <c r="G11" s="218" t="str">
        <f ca="1">IF(ISNUMBER(N11),IF(N11&gt;0,申請書!$AG$6,""),"")</f>
        <v/>
      </c>
      <c r="H11" s="121" t="str">
        <f t="shared" ca="1" si="5"/>
        <v/>
      </c>
      <c r="I11" s="122" t="str">
        <f t="shared" ca="1" si="6"/>
        <v/>
      </c>
      <c r="J11" s="121" t="str">
        <f t="shared" ca="1" si="7"/>
        <v/>
      </c>
      <c r="K11" s="121" t="str">
        <f t="shared" ca="1" si="8"/>
        <v/>
      </c>
      <c r="L11" s="232" t="str">
        <f t="shared" ca="1" si="9"/>
        <v/>
      </c>
      <c r="M11" s="121" t="str">
        <f t="shared" ca="1" si="10"/>
        <v/>
      </c>
      <c r="N11" s="121">
        <f t="shared" ca="1" si="11"/>
        <v>0</v>
      </c>
      <c r="O11" s="123"/>
      <c r="P11" s="220" t="str">
        <f ca="1">IF(ISNUMBER(N11),IF(N11&gt;0,個票1!$A$17&amp;個票1!$G$17,""),"")</f>
        <v/>
      </c>
      <c r="Q11" s="179" t="str">
        <f ca="1">IF(ISNUMBER(N11),IF(N11&gt;0,個票1!$E$18&amp;個票1!$F$18&amp;個票1!$G$18&amp;個票1!$H$18,""),"")</f>
        <v/>
      </c>
      <c r="R11" s="220" t="str">
        <f ca="1">IF(ISNUMBER(N11),IF(N11&gt;0,個票1!$I$17,""),"")</f>
        <v/>
      </c>
      <c r="S11" s="179" t="str">
        <f ca="1">IF(ISNUMBER(N11),IF(N11&gt;0,個票1!$N$18&amp;個票1!$O$18&amp;個票1!$P$18,""),"")</f>
        <v/>
      </c>
      <c r="T11" s="179" t="str">
        <f ca="1">IF(ISNUMBER(N11),IF(N11&gt;0,個票1!$Q$17,""),"")</f>
        <v/>
      </c>
      <c r="U11" s="179" t="str">
        <f ca="1">IF(ISNUMBER(N11),IF(N11&gt;0,個票1!$S$17&amp;個票1!$T$17&amp;個票1!$U$17&amp;個票1!$V$17&amp;個票1!$W$17&amp;個票1!$X$17&amp;個票1!$Y$17,""),"")</f>
        <v/>
      </c>
      <c r="V11" s="220" t="str">
        <f ca="1">IF(ISNUMBER(N11),IF(N11&gt;0,個票1!$Z$17,""),"")</f>
        <v/>
      </c>
      <c r="W11" s="220" t="str">
        <f ca="1">IF(ISNUMBER(N11),IF(N11&gt;0,個票1!$Z$18,""),"")</f>
        <v/>
      </c>
    </row>
    <row r="12" spans="1:23" ht="22.5" customHeight="1">
      <c r="A12" s="117">
        <v>8</v>
      </c>
      <c r="B12" s="164" t="str">
        <f t="shared" ca="1" si="0"/>
        <v/>
      </c>
      <c r="C12" s="164" t="str">
        <f t="shared" ca="1" si="1"/>
        <v/>
      </c>
      <c r="D12" s="164" t="str">
        <f t="shared" ca="1" si="2"/>
        <v/>
      </c>
      <c r="E12" s="164" t="str">
        <f t="shared" ca="1" si="3"/>
        <v/>
      </c>
      <c r="F12" s="164" t="str">
        <f t="shared" ca="1" si="4"/>
        <v/>
      </c>
      <c r="G12" s="218" t="str">
        <f ca="1">IF(ISNUMBER(N12),IF(N12&gt;0,申請書!$AG$6,""),"")</f>
        <v/>
      </c>
      <c r="H12" s="121" t="str">
        <f t="shared" ca="1" si="5"/>
        <v/>
      </c>
      <c r="I12" s="122" t="str">
        <f t="shared" ca="1" si="6"/>
        <v/>
      </c>
      <c r="J12" s="121" t="str">
        <f t="shared" ca="1" si="7"/>
        <v/>
      </c>
      <c r="K12" s="121" t="str">
        <f t="shared" ca="1" si="8"/>
        <v/>
      </c>
      <c r="L12" s="232" t="str">
        <f t="shared" ca="1" si="9"/>
        <v/>
      </c>
      <c r="M12" s="121" t="str">
        <f t="shared" ca="1" si="10"/>
        <v/>
      </c>
      <c r="N12" s="121">
        <f t="shared" ca="1" si="11"/>
        <v>0</v>
      </c>
      <c r="O12" s="123"/>
      <c r="P12" s="220" t="str">
        <f ca="1">IF(ISNUMBER(N12),IF(N12&gt;0,個票1!$A$17&amp;個票1!$G$17,""),"")</f>
        <v/>
      </c>
      <c r="Q12" s="179" t="str">
        <f ca="1">IF(ISNUMBER(N12),IF(N12&gt;0,個票1!$E$18&amp;個票1!$F$18&amp;個票1!$G$18&amp;個票1!$H$18,""),"")</f>
        <v/>
      </c>
      <c r="R12" s="220" t="str">
        <f ca="1">IF(ISNUMBER(N12),IF(N12&gt;0,個票1!$I$17,""),"")</f>
        <v/>
      </c>
      <c r="S12" s="179" t="str">
        <f ca="1">IF(ISNUMBER(N12),IF(N12&gt;0,個票1!$N$18&amp;個票1!$O$18&amp;個票1!$P$18,""),"")</f>
        <v/>
      </c>
      <c r="T12" s="179" t="str">
        <f ca="1">IF(ISNUMBER(N12),IF(N12&gt;0,個票1!$Q$17,""),"")</f>
        <v/>
      </c>
      <c r="U12" s="179" t="str">
        <f ca="1">IF(ISNUMBER(N12),IF(N12&gt;0,個票1!$S$17&amp;個票1!$T$17&amp;個票1!$U$17&amp;個票1!$V$17&amp;個票1!$W$17&amp;個票1!$X$17&amp;個票1!$Y$17,""),"")</f>
        <v/>
      </c>
      <c r="V12" s="220" t="str">
        <f ca="1">IF(ISNUMBER(N12),IF(N12&gt;0,個票1!$Z$17,""),"")</f>
        <v/>
      </c>
      <c r="W12" s="220" t="str">
        <f ca="1">IF(ISNUMBER(N12),IF(N12&gt;0,個票1!$Z$18,""),"")</f>
        <v/>
      </c>
    </row>
    <row r="13" spans="1:23" ht="22.5" customHeight="1">
      <c r="A13" s="117">
        <v>9</v>
      </c>
      <c r="B13" s="164" t="str">
        <f t="shared" ca="1" si="0"/>
        <v/>
      </c>
      <c r="C13" s="164" t="str">
        <f t="shared" ca="1" si="1"/>
        <v/>
      </c>
      <c r="D13" s="164" t="str">
        <f t="shared" ca="1" si="2"/>
        <v/>
      </c>
      <c r="E13" s="164" t="str">
        <f t="shared" ca="1" si="3"/>
        <v/>
      </c>
      <c r="F13" s="164" t="str">
        <f t="shared" ca="1" si="4"/>
        <v/>
      </c>
      <c r="G13" s="218" t="str">
        <f ca="1">IF(ISNUMBER(N13),IF(N13&gt;0,申請書!$AG$6,""),"")</f>
        <v/>
      </c>
      <c r="H13" s="121" t="str">
        <f t="shared" ca="1" si="5"/>
        <v/>
      </c>
      <c r="I13" s="122" t="str">
        <f t="shared" ca="1" si="6"/>
        <v/>
      </c>
      <c r="J13" s="121" t="str">
        <f t="shared" ca="1" si="7"/>
        <v/>
      </c>
      <c r="K13" s="121" t="str">
        <f t="shared" ca="1" si="8"/>
        <v/>
      </c>
      <c r="L13" s="232" t="str">
        <f t="shared" ca="1" si="9"/>
        <v/>
      </c>
      <c r="M13" s="121" t="str">
        <f t="shared" ca="1" si="10"/>
        <v/>
      </c>
      <c r="N13" s="121">
        <f t="shared" ca="1" si="11"/>
        <v>0</v>
      </c>
      <c r="O13" s="123"/>
      <c r="P13" s="220" t="str">
        <f ca="1">IF(ISNUMBER(N13),IF(N13&gt;0,個票1!$A$17&amp;個票1!$G$17,""),"")</f>
        <v/>
      </c>
      <c r="Q13" s="179" t="str">
        <f ca="1">IF(ISNUMBER(N13),IF(N13&gt;0,個票1!$E$18&amp;個票1!$F$18&amp;個票1!$G$18&amp;個票1!$H$18,""),"")</f>
        <v/>
      </c>
      <c r="R13" s="220" t="str">
        <f ca="1">IF(ISNUMBER(N13),IF(N13&gt;0,個票1!$I$17,""),"")</f>
        <v/>
      </c>
      <c r="S13" s="179" t="str">
        <f ca="1">IF(ISNUMBER(N13),IF(N13&gt;0,個票1!$N$18&amp;個票1!$O$18&amp;個票1!$P$18,""),"")</f>
        <v/>
      </c>
      <c r="T13" s="179" t="str">
        <f ca="1">IF(ISNUMBER(N13),IF(N13&gt;0,個票1!$Q$17,""),"")</f>
        <v/>
      </c>
      <c r="U13" s="179" t="str">
        <f ca="1">IF(ISNUMBER(N13),IF(N13&gt;0,個票1!$S$17&amp;個票1!$T$17&amp;個票1!$U$17&amp;個票1!$V$17&amp;個票1!$W$17&amp;個票1!$X$17&amp;個票1!$Y$17,""),"")</f>
        <v/>
      </c>
      <c r="V13" s="220" t="str">
        <f ca="1">IF(ISNUMBER(N13),IF(N13&gt;0,個票1!$Z$17,""),"")</f>
        <v/>
      </c>
      <c r="W13" s="220" t="str">
        <f ca="1">IF(ISNUMBER(N13),IF(N13&gt;0,個票1!$Z$18,""),"")</f>
        <v/>
      </c>
    </row>
    <row r="14" spans="1:23" ht="22.5" customHeight="1">
      <c r="A14" s="117">
        <v>10</v>
      </c>
      <c r="B14" s="164" t="str">
        <f t="shared" ca="1" si="0"/>
        <v/>
      </c>
      <c r="C14" s="164" t="str">
        <f t="shared" ca="1" si="1"/>
        <v/>
      </c>
      <c r="D14" s="164" t="str">
        <f t="shared" ca="1" si="2"/>
        <v/>
      </c>
      <c r="E14" s="164" t="str">
        <f t="shared" ca="1" si="3"/>
        <v/>
      </c>
      <c r="F14" s="164" t="str">
        <f t="shared" ca="1" si="4"/>
        <v/>
      </c>
      <c r="G14" s="218" t="str">
        <f ca="1">IF(ISNUMBER(N14),IF(N14&gt;0,申請書!$AG$6,""),"")</f>
        <v/>
      </c>
      <c r="H14" s="121" t="str">
        <f t="shared" ca="1" si="5"/>
        <v/>
      </c>
      <c r="I14" s="122" t="str">
        <f t="shared" ca="1" si="6"/>
        <v/>
      </c>
      <c r="J14" s="121" t="str">
        <f t="shared" ca="1" si="7"/>
        <v/>
      </c>
      <c r="K14" s="121" t="str">
        <f t="shared" ca="1" si="8"/>
        <v/>
      </c>
      <c r="L14" s="232" t="str">
        <f t="shared" ca="1" si="9"/>
        <v/>
      </c>
      <c r="M14" s="121" t="str">
        <f t="shared" ca="1" si="10"/>
        <v/>
      </c>
      <c r="N14" s="121">
        <f t="shared" ca="1" si="11"/>
        <v>0</v>
      </c>
      <c r="O14" s="123"/>
      <c r="P14" s="220" t="str">
        <f ca="1">IF(ISNUMBER(N14),IF(N14&gt;0,個票1!$A$17&amp;個票1!$G$17,""),"")</f>
        <v/>
      </c>
      <c r="Q14" s="179" t="str">
        <f ca="1">IF(ISNUMBER(N14),IF(N14&gt;0,個票1!$E$18&amp;個票1!$F$18&amp;個票1!$G$18&amp;個票1!$H$18,""),"")</f>
        <v/>
      </c>
      <c r="R14" s="220" t="str">
        <f ca="1">IF(ISNUMBER(N14),IF(N14&gt;0,個票1!$I$17,""),"")</f>
        <v/>
      </c>
      <c r="S14" s="179" t="str">
        <f ca="1">IF(ISNUMBER(N14),IF(N14&gt;0,個票1!$N$18&amp;個票1!$O$18&amp;個票1!$P$18,""),"")</f>
        <v/>
      </c>
      <c r="T14" s="179" t="str">
        <f ca="1">IF(ISNUMBER(N14),IF(N14&gt;0,個票1!$Q$17,""),"")</f>
        <v/>
      </c>
      <c r="U14" s="179" t="str">
        <f ca="1">IF(ISNUMBER(N14),IF(N14&gt;0,個票1!$S$17&amp;個票1!$T$17&amp;個票1!$U$17&amp;個票1!$V$17&amp;個票1!$W$17&amp;個票1!$X$17&amp;個票1!$Y$17,""),"")</f>
        <v/>
      </c>
      <c r="V14" s="220" t="str">
        <f ca="1">IF(ISNUMBER(N14),IF(N14&gt;0,個票1!$Z$17,""),"")</f>
        <v/>
      </c>
      <c r="W14" s="220" t="str">
        <f ca="1">IF(ISNUMBER(N14),IF(N14&gt;0,個票1!$Z$18,""),"")</f>
        <v/>
      </c>
    </row>
    <row r="15" spans="1:23" ht="22.5" customHeight="1">
      <c r="A15" s="117">
        <v>11</v>
      </c>
      <c r="B15" s="164" t="str">
        <f t="shared" ca="1" si="0"/>
        <v/>
      </c>
      <c r="C15" s="164" t="str">
        <f t="shared" ca="1" si="1"/>
        <v/>
      </c>
      <c r="D15" s="164" t="str">
        <f t="shared" ca="1" si="2"/>
        <v/>
      </c>
      <c r="E15" s="164" t="str">
        <f t="shared" ca="1" si="3"/>
        <v/>
      </c>
      <c r="F15" s="164" t="str">
        <f t="shared" ca="1" si="4"/>
        <v/>
      </c>
      <c r="G15" s="218" t="str">
        <f ca="1">IF(ISNUMBER(N15),IF(N15&gt;0,申請書!$AG$6,""),"")</f>
        <v/>
      </c>
      <c r="H15" s="121" t="str">
        <f t="shared" ca="1" si="5"/>
        <v/>
      </c>
      <c r="I15" s="122" t="str">
        <f t="shared" ca="1" si="6"/>
        <v/>
      </c>
      <c r="J15" s="121" t="str">
        <f t="shared" ca="1" si="7"/>
        <v/>
      </c>
      <c r="K15" s="121" t="str">
        <f t="shared" ca="1" si="8"/>
        <v/>
      </c>
      <c r="L15" s="232" t="str">
        <f t="shared" ca="1" si="9"/>
        <v/>
      </c>
      <c r="M15" s="121" t="str">
        <f t="shared" ca="1" si="10"/>
        <v/>
      </c>
      <c r="N15" s="121">
        <f t="shared" ca="1" si="11"/>
        <v>0</v>
      </c>
      <c r="O15" s="123"/>
      <c r="P15" s="220" t="str">
        <f ca="1">IF(ISNUMBER(N15),IF(N15&gt;0,個票1!$A$17&amp;個票1!$G$17,""),"")</f>
        <v/>
      </c>
      <c r="Q15" s="179" t="str">
        <f ca="1">IF(ISNUMBER(N15),IF(N15&gt;0,個票1!$E$18&amp;個票1!$F$18&amp;個票1!$G$18&amp;個票1!$H$18,""),"")</f>
        <v/>
      </c>
      <c r="R15" s="220" t="str">
        <f ca="1">IF(ISNUMBER(N15),IF(N15&gt;0,個票1!$I$17,""),"")</f>
        <v/>
      </c>
      <c r="S15" s="179" t="str">
        <f ca="1">IF(ISNUMBER(N15),IF(N15&gt;0,個票1!$N$18&amp;個票1!$O$18&amp;個票1!$P$18,""),"")</f>
        <v/>
      </c>
      <c r="T15" s="179" t="str">
        <f ca="1">IF(ISNUMBER(N15),IF(N15&gt;0,個票1!$Q$17,""),"")</f>
        <v/>
      </c>
      <c r="U15" s="179" t="str">
        <f ca="1">IF(ISNUMBER(N15),IF(N15&gt;0,個票1!$S$17&amp;個票1!$T$17&amp;個票1!$U$17&amp;個票1!$V$17&amp;個票1!$W$17&amp;個票1!$X$17&amp;個票1!$Y$17,""),"")</f>
        <v/>
      </c>
      <c r="V15" s="220" t="str">
        <f ca="1">IF(ISNUMBER(N15),IF(N15&gt;0,個票1!$Z$17,""),"")</f>
        <v/>
      </c>
      <c r="W15" s="220" t="str">
        <f ca="1">IF(ISNUMBER(N15),IF(N15&gt;0,個票1!$Z$18,""),"")</f>
        <v/>
      </c>
    </row>
    <row r="16" spans="1:23" ht="22.5" customHeight="1">
      <c r="A16" s="117">
        <v>12</v>
      </c>
      <c r="B16" s="164" t="str">
        <f t="shared" ca="1" si="0"/>
        <v/>
      </c>
      <c r="C16" s="164" t="str">
        <f t="shared" ca="1" si="1"/>
        <v/>
      </c>
      <c r="D16" s="164" t="str">
        <f t="shared" ca="1" si="2"/>
        <v/>
      </c>
      <c r="E16" s="164" t="str">
        <f t="shared" ca="1" si="3"/>
        <v/>
      </c>
      <c r="F16" s="164" t="str">
        <f t="shared" ca="1" si="4"/>
        <v/>
      </c>
      <c r="G16" s="218" t="str">
        <f ca="1">IF(ISNUMBER(N16),IF(N16&gt;0,申請書!$AG$6,""),"")</f>
        <v/>
      </c>
      <c r="H16" s="121" t="str">
        <f t="shared" ca="1" si="5"/>
        <v/>
      </c>
      <c r="I16" s="122" t="str">
        <f t="shared" ca="1" si="6"/>
        <v/>
      </c>
      <c r="J16" s="121" t="str">
        <f t="shared" ca="1" si="7"/>
        <v/>
      </c>
      <c r="K16" s="121" t="str">
        <f t="shared" ca="1" si="8"/>
        <v/>
      </c>
      <c r="L16" s="232" t="str">
        <f t="shared" ca="1" si="9"/>
        <v/>
      </c>
      <c r="M16" s="121" t="str">
        <f t="shared" ca="1" si="10"/>
        <v/>
      </c>
      <c r="N16" s="121">
        <f t="shared" ca="1" si="11"/>
        <v>0</v>
      </c>
      <c r="O16" s="123"/>
      <c r="P16" s="220" t="str">
        <f ca="1">IF(ISNUMBER(N16),IF(N16&gt;0,個票1!$A$17&amp;個票1!$G$17,""),"")</f>
        <v/>
      </c>
      <c r="Q16" s="179" t="str">
        <f ca="1">IF(ISNUMBER(N16),IF(N16&gt;0,個票1!$E$18&amp;個票1!$F$18&amp;個票1!$G$18&amp;個票1!$H$18,""),"")</f>
        <v/>
      </c>
      <c r="R16" s="220" t="str">
        <f ca="1">IF(ISNUMBER(N16),IF(N16&gt;0,個票1!$I$17,""),"")</f>
        <v/>
      </c>
      <c r="S16" s="179" t="str">
        <f ca="1">IF(ISNUMBER(N16),IF(N16&gt;0,個票1!$N$18&amp;個票1!$O$18&amp;個票1!$P$18,""),"")</f>
        <v/>
      </c>
      <c r="T16" s="179" t="str">
        <f ca="1">IF(ISNUMBER(N16),IF(N16&gt;0,個票1!$Q$17,""),"")</f>
        <v/>
      </c>
      <c r="U16" s="179" t="str">
        <f ca="1">IF(ISNUMBER(N16),IF(N16&gt;0,個票1!$S$17&amp;個票1!$T$17&amp;個票1!$U$17&amp;個票1!$V$17&amp;個票1!$W$17&amp;個票1!$X$17&amp;個票1!$Y$17,""),"")</f>
        <v/>
      </c>
      <c r="V16" s="220" t="str">
        <f ca="1">IF(ISNUMBER(N16),IF(N16&gt;0,個票1!$Z$17,""),"")</f>
        <v/>
      </c>
      <c r="W16" s="220" t="str">
        <f ca="1">IF(ISNUMBER(N16),IF(N16&gt;0,個票1!$Z$18,""),"")</f>
        <v/>
      </c>
    </row>
    <row r="17" spans="1:27" ht="22.5" customHeight="1">
      <c r="A17" s="117">
        <v>13</v>
      </c>
      <c r="B17" s="164" t="str">
        <f t="shared" ca="1" si="0"/>
        <v/>
      </c>
      <c r="C17" s="164" t="str">
        <f t="shared" ca="1" si="1"/>
        <v/>
      </c>
      <c r="D17" s="164" t="str">
        <f t="shared" ca="1" si="2"/>
        <v/>
      </c>
      <c r="E17" s="164" t="str">
        <f t="shared" ca="1" si="3"/>
        <v/>
      </c>
      <c r="F17" s="164" t="str">
        <f t="shared" ca="1" si="4"/>
        <v/>
      </c>
      <c r="G17" s="218" t="str">
        <f ca="1">IF(ISNUMBER(N17),IF(N17&gt;0,申請書!$AG$6,""),"")</f>
        <v/>
      </c>
      <c r="H17" s="121" t="str">
        <f t="shared" ca="1" si="5"/>
        <v/>
      </c>
      <c r="I17" s="122" t="str">
        <f t="shared" ca="1" si="6"/>
        <v/>
      </c>
      <c r="J17" s="121" t="str">
        <f t="shared" ca="1" si="7"/>
        <v/>
      </c>
      <c r="K17" s="121" t="str">
        <f t="shared" ca="1" si="8"/>
        <v/>
      </c>
      <c r="L17" s="232" t="str">
        <f t="shared" ca="1" si="9"/>
        <v/>
      </c>
      <c r="M17" s="121" t="str">
        <f t="shared" ca="1" si="10"/>
        <v/>
      </c>
      <c r="N17" s="121">
        <f t="shared" ca="1" si="11"/>
        <v>0</v>
      </c>
      <c r="O17" s="123"/>
      <c r="P17" s="220" t="str">
        <f ca="1">IF(ISNUMBER(N17),IF(N17&gt;0,個票1!$A$17&amp;個票1!$G$17,""),"")</f>
        <v/>
      </c>
      <c r="Q17" s="179" t="str">
        <f ca="1">IF(ISNUMBER(N17),IF(N17&gt;0,個票1!$E$18&amp;個票1!$F$18&amp;個票1!$G$18&amp;個票1!$H$18,""),"")</f>
        <v/>
      </c>
      <c r="R17" s="220" t="str">
        <f ca="1">IF(ISNUMBER(N17),IF(N17&gt;0,個票1!$I$17,""),"")</f>
        <v/>
      </c>
      <c r="S17" s="179" t="str">
        <f ca="1">IF(ISNUMBER(N17),IF(N17&gt;0,個票1!$N$18&amp;個票1!$O$18&amp;個票1!$P$18,""),"")</f>
        <v/>
      </c>
      <c r="T17" s="179" t="str">
        <f ca="1">IF(ISNUMBER(N17),IF(N17&gt;0,個票1!$Q$17,""),"")</f>
        <v/>
      </c>
      <c r="U17" s="179" t="str">
        <f ca="1">IF(ISNUMBER(N17),IF(N17&gt;0,個票1!$S$17&amp;個票1!$T$17&amp;個票1!$U$17&amp;個票1!$V$17&amp;個票1!$W$17&amp;個票1!$X$17&amp;個票1!$Y$17,""),"")</f>
        <v/>
      </c>
      <c r="V17" s="220" t="str">
        <f ca="1">IF(ISNUMBER(N17),IF(N17&gt;0,個票1!$Z$17,""),"")</f>
        <v/>
      </c>
      <c r="W17" s="220" t="str">
        <f ca="1">IF(ISNUMBER(N17),IF(N17&gt;0,個票1!$Z$18,""),"")</f>
        <v/>
      </c>
    </row>
    <row r="18" spans="1:27" ht="22.5" customHeight="1">
      <c r="A18" s="117">
        <v>14</v>
      </c>
      <c r="B18" s="164" t="str">
        <f t="shared" ca="1" si="0"/>
        <v/>
      </c>
      <c r="C18" s="164" t="str">
        <f t="shared" ca="1" si="1"/>
        <v/>
      </c>
      <c r="D18" s="164" t="str">
        <f t="shared" ca="1" si="2"/>
        <v/>
      </c>
      <c r="E18" s="164" t="str">
        <f t="shared" ca="1" si="3"/>
        <v/>
      </c>
      <c r="F18" s="164" t="str">
        <f t="shared" ca="1" si="4"/>
        <v/>
      </c>
      <c r="G18" s="218" t="str">
        <f ca="1">IF(ISNUMBER(N18),IF(N18&gt;0,申請書!$AG$6,""),"")</f>
        <v/>
      </c>
      <c r="H18" s="121" t="str">
        <f t="shared" ca="1" si="5"/>
        <v/>
      </c>
      <c r="I18" s="122" t="str">
        <f t="shared" ca="1" si="6"/>
        <v/>
      </c>
      <c r="J18" s="121" t="str">
        <f t="shared" ca="1" si="7"/>
        <v/>
      </c>
      <c r="K18" s="121" t="str">
        <f t="shared" ca="1" si="8"/>
        <v/>
      </c>
      <c r="L18" s="232" t="str">
        <f t="shared" ca="1" si="9"/>
        <v/>
      </c>
      <c r="M18" s="121" t="str">
        <f t="shared" ca="1" si="10"/>
        <v/>
      </c>
      <c r="N18" s="121">
        <f t="shared" ca="1" si="11"/>
        <v>0</v>
      </c>
      <c r="O18" s="123"/>
      <c r="P18" s="220" t="str">
        <f ca="1">IF(ISNUMBER(N18),IF(N18&gt;0,個票1!$A$17&amp;個票1!$G$17,""),"")</f>
        <v/>
      </c>
      <c r="Q18" s="179" t="str">
        <f ca="1">IF(ISNUMBER(N18),IF(N18&gt;0,個票1!$E$18&amp;個票1!$F$18&amp;個票1!$G$18&amp;個票1!$H$18,""),"")</f>
        <v/>
      </c>
      <c r="R18" s="220" t="str">
        <f ca="1">IF(ISNUMBER(N18),IF(N18&gt;0,個票1!$I$17,""),"")</f>
        <v/>
      </c>
      <c r="S18" s="179" t="str">
        <f ca="1">IF(ISNUMBER(N18),IF(N18&gt;0,個票1!$N$18&amp;個票1!$O$18&amp;個票1!$P$18,""),"")</f>
        <v/>
      </c>
      <c r="T18" s="179" t="str">
        <f ca="1">IF(ISNUMBER(N18),IF(N18&gt;0,個票1!$Q$17,""),"")</f>
        <v/>
      </c>
      <c r="U18" s="179" t="str">
        <f ca="1">IF(ISNUMBER(N18),IF(N18&gt;0,個票1!$S$17&amp;個票1!$T$17&amp;個票1!$U$17&amp;個票1!$V$17&amp;個票1!$W$17&amp;個票1!$X$17&amp;個票1!$Y$17,""),"")</f>
        <v/>
      </c>
      <c r="V18" s="220" t="str">
        <f ca="1">IF(ISNUMBER(N18),IF(N18&gt;0,個票1!$Z$17,""),"")</f>
        <v/>
      </c>
      <c r="W18" s="220" t="str">
        <f ca="1">IF(ISNUMBER(N18),IF(N18&gt;0,個票1!$Z$18,""),"")</f>
        <v/>
      </c>
    </row>
    <row r="19" spans="1:27" ht="22.5" customHeight="1">
      <c r="A19" s="117">
        <v>15</v>
      </c>
      <c r="B19" s="164" t="str">
        <f t="shared" ca="1" si="0"/>
        <v/>
      </c>
      <c r="C19" s="164" t="str">
        <f t="shared" ca="1" si="1"/>
        <v/>
      </c>
      <c r="D19" s="164" t="str">
        <f t="shared" ca="1" si="2"/>
        <v/>
      </c>
      <c r="E19" s="164" t="str">
        <f t="shared" ca="1" si="3"/>
        <v/>
      </c>
      <c r="F19" s="164" t="str">
        <f t="shared" ca="1" si="4"/>
        <v/>
      </c>
      <c r="G19" s="218" t="str">
        <f ca="1">IF(ISNUMBER(N19),IF(N19&gt;0,申請書!$AG$6,""),"")</f>
        <v/>
      </c>
      <c r="H19" s="121" t="str">
        <f t="shared" ca="1" si="5"/>
        <v/>
      </c>
      <c r="I19" s="122" t="str">
        <f t="shared" ca="1" si="6"/>
        <v/>
      </c>
      <c r="J19" s="121" t="str">
        <f t="shared" ca="1" si="7"/>
        <v/>
      </c>
      <c r="K19" s="121" t="str">
        <f t="shared" ca="1" si="8"/>
        <v/>
      </c>
      <c r="L19" s="232" t="str">
        <f t="shared" ca="1" si="9"/>
        <v/>
      </c>
      <c r="M19" s="121" t="str">
        <f t="shared" ca="1" si="10"/>
        <v/>
      </c>
      <c r="N19" s="121">
        <f t="shared" ca="1" si="11"/>
        <v>0</v>
      </c>
      <c r="O19" s="123"/>
      <c r="P19" s="220" t="str">
        <f ca="1">IF(ISNUMBER(N19),IF(N19&gt;0,個票1!$A$17&amp;個票1!$G$17,""),"")</f>
        <v/>
      </c>
      <c r="Q19" s="179" t="str">
        <f ca="1">IF(ISNUMBER(N19),IF(N19&gt;0,個票1!$E$18&amp;個票1!$F$18&amp;個票1!$G$18&amp;個票1!$H$18,""),"")</f>
        <v/>
      </c>
      <c r="R19" s="220" t="str">
        <f ca="1">IF(ISNUMBER(N19),IF(N19&gt;0,個票1!$I$17,""),"")</f>
        <v/>
      </c>
      <c r="S19" s="179" t="str">
        <f ca="1">IF(ISNUMBER(N19),IF(N19&gt;0,個票1!$N$18&amp;個票1!$O$18&amp;個票1!$P$18,""),"")</f>
        <v/>
      </c>
      <c r="T19" s="179" t="str">
        <f ca="1">IF(ISNUMBER(N19),IF(N19&gt;0,個票1!$Q$17,""),"")</f>
        <v/>
      </c>
      <c r="U19" s="179" t="str">
        <f ca="1">IF(ISNUMBER(N19),IF(N19&gt;0,個票1!$S$17&amp;個票1!$T$17&amp;個票1!$U$17&amp;個票1!$V$17&amp;個票1!$W$17&amp;個票1!$X$17&amp;個票1!$Y$17,""),"")</f>
        <v/>
      </c>
      <c r="V19" s="220" t="str">
        <f ca="1">IF(ISNUMBER(N19),IF(N19&gt;0,個票1!$Z$17,""),"")</f>
        <v/>
      </c>
      <c r="W19" s="220" t="str">
        <f ca="1">IF(ISNUMBER(N19),IF(N19&gt;0,個票1!$Z$18,""),"")</f>
        <v/>
      </c>
    </row>
    <row r="20" spans="1:27" ht="11.25" customHeight="1"/>
    <row r="21" spans="1:27" customFormat="1">
      <c r="A21" s="7" t="s">
        <v>254</v>
      </c>
      <c r="B21" s="7"/>
      <c r="C21" s="7"/>
    </row>
    <row r="22" spans="1:27" customFormat="1" ht="16.5" customHeight="1">
      <c r="A22" s="118"/>
      <c r="B22" s="11" t="s">
        <v>253</v>
      </c>
      <c r="C22" s="7"/>
      <c r="F22" s="176" t="str">
        <f ca="1">IF(_xlfn.SHEETS()-5=COUNTIF(N5:N19,"&gt;0"),"○","！（本表の事業所数と個票の枚数が一致しません）")</f>
        <v>○</v>
      </c>
      <c r="G22" s="177"/>
      <c r="H22" s="177"/>
      <c r="I22" s="177"/>
      <c r="J22" s="177"/>
      <c r="K22" s="177"/>
      <c r="L22" s="177"/>
      <c r="M22" s="178"/>
      <c r="N22" s="175"/>
      <c r="O22" s="175"/>
      <c r="P22" s="175"/>
      <c r="Q22" s="175"/>
      <c r="R22" s="175"/>
      <c r="S22" s="175"/>
      <c r="T22" s="175"/>
      <c r="U22" s="175"/>
      <c r="V22" s="175"/>
      <c r="W22" s="175"/>
      <c r="X22" s="175"/>
      <c r="Y22" s="175"/>
      <c r="Z22" s="175"/>
      <c r="AA22" s="7"/>
    </row>
    <row r="23" spans="1:27" customFormat="1" ht="16.5" customHeight="1">
      <c r="A23" s="118"/>
      <c r="B23" s="11"/>
      <c r="C23" s="7"/>
      <c r="F23" s="163" t="s">
        <v>211</v>
      </c>
      <c r="G23" s="7"/>
      <c r="H23" s="7"/>
      <c r="I23" s="7"/>
      <c r="J23" s="7"/>
      <c r="K23" s="7"/>
      <c r="L23" s="7"/>
      <c r="M23" s="7"/>
      <c r="N23" s="7"/>
      <c r="O23" s="7"/>
      <c r="P23" s="7"/>
      <c r="Q23" s="7"/>
      <c r="R23" s="7"/>
      <c r="S23" s="7"/>
      <c r="T23" s="7"/>
      <c r="U23" s="7"/>
      <c r="V23" s="7"/>
      <c r="W23" s="7"/>
      <c r="X23" s="7"/>
      <c r="Y23" s="7"/>
      <c r="Z23" s="7"/>
      <c r="AA23" s="7"/>
    </row>
    <row r="24" spans="1:27" customFormat="1" ht="16.5" customHeight="1">
      <c r="A24" s="12"/>
      <c r="B24" s="119"/>
      <c r="C24" s="7"/>
      <c r="F24" s="163" t="s">
        <v>212</v>
      </c>
      <c r="G24" s="7"/>
      <c r="H24" s="7"/>
      <c r="I24" s="7"/>
      <c r="J24" s="7"/>
      <c r="K24" s="7"/>
      <c r="L24" s="7"/>
      <c r="M24" s="7"/>
      <c r="N24" s="7"/>
      <c r="O24" s="7"/>
      <c r="P24" s="7"/>
      <c r="Q24" s="7"/>
      <c r="R24" s="7"/>
      <c r="S24" s="7"/>
      <c r="T24" s="7"/>
      <c r="U24" s="7"/>
      <c r="V24" s="7"/>
      <c r="W24" s="7"/>
      <c r="X24" s="7"/>
      <c r="Y24" s="7"/>
      <c r="Z24" s="7"/>
      <c r="AA24" s="7"/>
    </row>
    <row r="25" spans="1:27" customFormat="1" ht="16.5" customHeight="1">
      <c r="A25" s="12"/>
      <c r="B25" s="119"/>
      <c r="C25" s="7"/>
    </row>
    <row r="26" spans="1:27" customFormat="1" ht="22.5" customHeight="1"/>
    <row r="27" spans="1:27" customFormat="1" ht="22.5" customHeight="1"/>
    <row r="28" spans="1:27" customFormat="1" ht="22.5" customHeight="1"/>
    <row r="29" spans="1:27" customFormat="1" ht="22.5" customHeight="1"/>
    <row r="30" spans="1:27" customFormat="1" ht="22.5" customHeight="1"/>
    <row r="31" spans="1:27" customFormat="1" ht="22.5" customHeight="1"/>
    <row r="32" spans="1:27" customFormat="1" ht="22.5" customHeight="1"/>
    <row r="33" customFormat="1" ht="22.5" customHeight="1"/>
    <row r="34" customFormat="1" ht="22.5" customHeight="1"/>
    <row r="35" customFormat="1" ht="22.5" customHeight="1"/>
    <row r="36" customFormat="1" ht="22.5" customHeight="1"/>
  </sheetData>
  <mergeCells count="10">
    <mergeCell ref="P3:W3"/>
    <mergeCell ref="A3:A4"/>
    <mergeCell ref="C3:C4"/>
    <mergeCell ref="B3:B4"/>
    <mergeCell ref="D3:D4"/>
    <mergeCell ref="F3:F4"/>
    <mergeCell ref="G3:G4"/>
    <mergeCell ref="O3:O4"/>
    <mergeCell ref="E3:E4"/>
    <mergeCell ref="H3:N3"/>
  </mergeCells>
  <phoneticPr fontId="4"/>
  <conditionalFormatting sqref="L5:L19">
    <cfRule type="expression" dxfId="2" priority="1">
      <formula>INDIRECT(ADDRESS(ROW(),COLUMN()))=TRUNC(INDIRECT(ADDRESS(ROW(),COLUMN())))</formula>
    </cfRule>
  </conditionalFormatting>
  <dataValidations disablePrompts="1"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147</v>
      </c>
    </row>
    <row r="2" spans="1:48" ht="7.5" customHeight="1"/>
    <row r="3" spans="1:48">
      <c r="A3" s="296" t="s">
        <v>230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8"/>
    </row>
    <row r="4" spans="1:48" ht="9"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48">
      <c r="A5" s="299" t="s">
        <v>56</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1"/>
    </row>
    <row r="6" spans="1:48" ht="4.5" customHeight="1">
      <c r="A6" s="4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7"/>
    </row>
    <row r="7" spans="1:48" ht="17.25" customHeight="1">
      <c r="A7" s="272" t="s">
        <v>22</v>
      </c>
      <c r="B7" s="273"/>
      <c r="C7" s="273"/>
      <c r="D7" s="273"/>
      <c r="E7" s="273"/>
      <c r="F7" s="273"/>
      <c r="G7" s="274"/>
      <c r="H7" s="323" t="s">
        <v>275</v>
      </c>
      <c r="I7" s="324"/>
      <c r="J7" s="324"/>
      <c r="K7" s="324"/>
      <c r="L7" s="324"/>
      <c r="M7" s="324"/>
      <c r="N7" s="325"/>
      <c r="O7" s="272" t="s">
        <v>57</v>
      </c>
      <c r="P7" s="273"/>
      <c r="Q7" s="273"/>
      <c r="R7" s="273"/>
      <c r="S7" s="274"/>
      <c r="T7" s="326" t="s">
        <v>286</v>
      </c>
      <c r="U7" s="327"/>
      <c r="V7" s="327"/>
      <c r="W7" s="327"/>
      <c r="X7" s="327"/>
      <c r="Y7" s="327"/>
      <c r="Z7" s="327"/>
      <c r="AA7" s="327"/>
      <c r="AB7" s="327"/>
      <c r="AC7" s="327"/>
      <c r="AD7" s="327"/>
      <c r="AE7" s="327"/>
      <c r="AF7" s="327"/>
      <c r="AG7" s="327"/>
      <c r="AH7" s="327"/>
      <c r="AI7" s="327"/>
      <c r="AJ7" s="327"/>
      <c r="AK7" s="327"/>
      <c r="AL7" s="327"/>
      <c r="AM7" s="328"/>
    </row>
    <row r="8" spans="1:48">
      <c r="A8" s="302" t="s">
        <v>58</v>
      </c>
      <c r="B8" s="303"/>
      <c r="C8" s="304"/>
      <c r="D8" s="272" t="s">
        <v>59</v>
      </c>
      <c r="E8" s="273"/>
      <c r="F8" s="273"/>
      <c r="G8" s="274"/>
      <c r="H8" s="25" t="s">
        <v>60</v>
      </c>
      <c r="I8" s="25"/>
      <c r="J8" s="25"/>
      <c r="K8" s="25"/>
      <c r="L8" s="25"/>
      <c r="M8" s="25"/>
      <c r="N8" s="25"/>
      <c r="O8" s="25"/>
      <c r="P8" s="25"/>
      <c r="Q8" s="25"/>
      <c r="R8" s="25"/>
      <c r="S8" s="26"/>
      <c r="T8" s="302" t="s">
        <v>61</v>
      </c>
      <c r="U8" s="303"/>
      <c r="V8" s="304"/>
      <c r="W8" s="272" t="s">
        <v>62</v>
      </c>
      <c r="X8" s="273"/>
      <c r="Y8" s="273"/>
      <c r="Z8" s="273"/>
      <c r="AA8" s="273"/>
      <c r="AB8" s="273"/>
      <c r="AC8" s="273"/>
      <c r="AD8" s="273"/>
      <c r="AE8" s="273"/>
      <c r="AF8" s="274"/>
      <c r="AG8" s="311" t="s">
        <v>63</v>
      </c>
      <c r="AH8" s="312"/>
      <c r="AI8" s="312"/>
      <c r="AJ8" s="312"/>
      <c r="AK8" s="312"/>
      <c r="AL8" s="312"/>
      <c r="AM8" s="313"/>
    </row>
    <row r="9" spans="1:48" ht="17.25" customHeight="1">
      <c r="A9" s="305"/>
      <c r="B9" s="306"/>
      <c r="C9" s="307"/>
      <c r="D9" s="308" t="s">
        <v>96</v>
      </c>
      <c r="E9" s="309"/>
      <c r="F9" s="309"/>
      <c r="G9" s="310"/>
      <c r="H9" s="314" t="s">
        <v>285</v>
      </c>
      <c r="I9" s="315"/>
      <c r="J9" s="315"/>
      <c r="K9" s="315"/>
      <c r="L9" s="315"/>
      <c r="M9" s="315"/>
      <c r="N9" s="315"/>
      <c r="O9" s="315"/>
      <c r="P9" s="315"/>
      <c r="Q9" s="315"/>
      <c r="R9" s="315"/>
      <c r="S9" s="316"/>
      <c r="T9" s="305"/>
      <c r="U9" s="306"/>
      <c r="V9" s="307"/>
      <c r="W9" s="317" t="s">
        <v>276</v>
      </c>
      <c r="X9" s="318"/>
      <c r="Y9" s="318"/>
      <c r="Z9" s="318"/>
      <c r="AA9" s="318"/>
      <c r="AB9" s="318"/>
      <c r="AC9" s="318"/>
      <c r="AD9" s="318"/>
      <c r="AE9" s="318"/>
      <c r="AF9" s="319"/>
      <c r="AG9" s="320" t="s">
        <v>329</v>
      </c>
      <c r="AH9" s="321"/>
      <c r="AI9" s="321"/>
      <c r="AJ9" s="321"/>
      <c r="AK9" s="321"/>
      <c r="AL9" s="321"/>
      <c r="AM9" s="322"/>
    </row>
    <row r="10" spans="1:48" s="3" customFormat="1" ht="20.25" customHeight="1">
      <c r="A10" s="29" t="s">
        <v>123</v>
      </c>
      <c r="B10" s="27"/>
      <c r="C10" s="30"/>
      <c r="D10" s="30"/>
      <c r="E10" s="28"/>
      <c r="F10" s="28"/>
      <c r="G10" s="28"/>
      <c r="H10" s="28"/>
      <c r="I10" s="28"/>
      <c r="J10" s="28"/>
      <c r="K10" s="31"/>
      <c r="L10" s="353" t="s">
        <v>164</v>
      </c>
      <c r="M10" s="354"/>
      <c r="N10" s="354"/>
      <c r="O10" s="354"/>
      <c r="P10" s="354"/>
      <c r="Q10" s="354"/>
      <c r="R10" s="354"/>
      <c r="S10" s="354"/>
      <c r="T10" s="354"/>
      <c r="U10" s="354"/>
      <c r="V10" s="354"/>
      <c r="W10" s="354"/>
      <c r="X10" s="354"/>
      <c r="Y10" s="355"/>
      <c r="Z10" s="348" t="s">
        <v>43</v>
      </c>
      <c r="AA10" s="349"/>
      <c r="AB10" s="350"/>
      <c r="AC10" s="327">
        <v>20</v>
      </c>
      <c r="AD10" s="327"/>
      <c r="AE10" s="351" t="s">
        <v>13</v>
      </c>
      <c r="AF10" s="352"/>
      <c r="AG10" s="345" t="s">
        <v>129</v>
      </c>
      <c r="AH10" s="346"/>
      <c r="AI10" s="347"/>
      <c r="AJ10" s="327">
        <v>5</v>
      </c>
      <c r="AK10" s="327"/>
      <c r="AL10" s="351" t="s">
        <v>13</v>
      </c>
      <c r="AM10" s="352"/>
      <c r="AP10" s="335"/>
      <c r="AQ10" s="335"/>
      <c r="AR10" s="335"/>
      <c r="AS10" s="335"/>
      <c r="AT10" s="335"/>
      <c r="AU10" s="335"/>
    </row>
    <row r="11" spans="1:48" s="3" customFormat="1" ht="18" customHeight="1">
      <c r="A11" s="356" t="s">
        <v>6</v>
      </c>
      <c r="B11" s="357"/>
      <c r="C11" s="357"/>
      <c r="D11" s="357"/>
      <c r="E11" s="357"/>
      <c r="F11" s="357"/>
      <c r="G11" s="357"/>
      <c r="H11" s="358"/>
      <c r="I11" s="10"/>
      <c r="J11" s="48" t="s">
        <v>150</v>
      </c>
      <c r="K11" s="49"/>
      <c r="L11" s="50"/>
      <c r="M11" s="50"/>
      <c r="N11" s="50"/>
      <c r="O11" s="50"/>
      <c r="P11" s="50"/>
      <c r="Q11" s="50"/>
      <c r="R11" s="50"/>
      <c r="S11" s="50"/>
      <c r="T11" s="50"/>
      <c r="U11" s="50"/>
      <c r="V11" s="50"/>
      <c r="W11" s="50"/>
      <c r="X11" s="50"/>
      <c r="Y11" s="10"/>
      <c r="Z11" s="48" t="s">
        <v>151</v>
      </c>
      <c r="AA11" s="49"/>
      <c r="AB11" s="50"/>
      <c r="AC11" s="50"/>
      <c r="AD11" s="50"/>
      <c r="AE11" s="50"/>
      <c r="AF11" s="50"/>
      <c r="AG11" s="50"/>
      <c r="AH11" s="50"/>
      <c r="AI11" s="50"/>
      <c r="AJ11" s="50"/>
      <c r="AK11" s="50"/>
      <c r="AL11" s="50"/>
      <c r="AM11" s="54"/>
    </row>
    <row r="12" spans="1:48" s="3" customFormat="1" ht="18" customHeight="1">
      <c r="A12" s="359"/>
      <c r="B12" s="360"/>
      <c r="C12" s="360"/>
      <c r="D12" s="360"/>
      <c r="E12" s="360"/>
      <c r="F12" s="360"/>
      <c r="G12" s="360"/>
      <c r="H12" s="361"/>
      <c r="I12" s="16"/>
      <c r="J12" s="51" t="s">
        <v>50</v>
      </c>
      <c r="K12" s="52"/>
      <c r="L12" s="53"/>
      <c r="M12" s="53"/>
      <c r="N12" s="53"/>
      <c r="O12" s="53"/>
      <c r="P12" s="53"/>
      <c r="Q12" s="53"/>
      <c r="R12" s="53"/>
      <c r="S12" s="53"/>
      <c r="T12" s="53"/>
      <c r="U12" s="52"/>
      <c r="V12" s="53"/>
      <c r="W12" s="53"/>
      <c r="X12" s="53"/>
      <c r="Y12" s="9"/>
      <c r="Z12" s="55" t="s">
        <v>49</v>
      </c>
      <c r="AA12" s="52"/>
      <c r="AB12" s="53"/>
      <c r="AC12" s="53"/>
      <c r="AD12" s="53"/>
      <c r="AE12" s="53"/>
      <c r="AF12" s="53"/>
      <c r="AG12" s="53"/>
      <c r="AH12" s="53"/>
      <c r="AI12" s="53"/>
      <c r="AJ12" s="53"/>
      <c r="AK12" s="53"/>
      <c r="AL12" s="53"/>
      <c r="AM12" s="56"/>
    </row>
    <row r="13" spans="1:48" s="3" customFormat="1" ht="9" customHeight="1">
      <c r="A13" s="57"/>
      <c r="B13" s="58"/>
      <c r="C13" s="58"/>
      <c r="D13" s="58"/>
      <c r="E13" s="58"/>
      <c r="F13" s="58"/>
      <c r="G13" s="58"/>
      <c r="H13" s="58"/>
      <c r="I13" s="59"/>
      <c r="J13" s="60"/>
      <c r="K13" s="59"/>
      <c r="L13" s="61"/>
      <c r="M13" s="61"/>
      <c r="N13" s="61"/>
      <c r="O13" s="61"/>
      <c r="P13" s="61"/>
      <c r="Q13" s="61"/>
      <c r="R13" s="61"/>
      <c r="S13" s="61"/>
      <c r="T13" s="61"/>
      <c r="U13" s="62"/>
      <c r="V13" s="61"/>
      <c r="W13" s="61"/>
      <c r="X13" s="61"/>
      <c r="Y13" s="51"/>
      <c r="Z13" s="55"/>
      <c r="AA13" s="52"/>
      <c r="AB13" s="53"/>
      <c r="AC13" s="53"/>
      <c r="AD13" s="53"/>
      <c r="AE13" s="53"/>
      <c r="AF13" s="53"/>
      <c r="AG13" s="53"/>
      <c r="AH13" s="53"/>
      <c r="AI13" s="53"/>
      <c r="AJ13" s="53"/>
      <c r="AK13" s="53"/>
      <c r="AL13" s="61"/>
      <c r="AM13" s="63"/>
    </row>
    <row r="14" spans="1:48" s="3" customFormat="1" ht="12">
      <c r="A14" s="299" t="s">
        <v>247</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1"/>
    </row>
    <row r="15" spans="1:48" s="3" customFormat="1" ht="15" customHeight="1">
      <c r="A15" s="406" t="s">
        <v>243</v>
      </c>
      <c r="B15" s="407"/>
      <c r="C15" s="407"/>
      <c r="D15" s="407"/>
      <c r="E15" s="407"/>
      <c r="F15" s="407"/>
      <c r="G15" s="407"/>
      <c r="H15" s="407"/>
      <c r="I15" s="407" t="s">
        <v>239</v>
      </c>
      <c r="J15" s="407"/>
      <c r="K15" s="407"/>
      <c r="L15" s="407"/>
      <c r="M15" s="407"/>
      <c r="N15" s="407"/>
      <c r="O15" s="407"/>
      <c r="P15" s="407"/>
      <c r="Q15" s="407" t="s">
        <v>240</v>
      </c>
      <c r="R15" s="407"/>
      <c r="S15" s="406" t="s">
        <v>246</v>
      </c>
      <c r="T15" s="407"/>
      <c r="U15" s="407"/>
      <c r="V15" s="407"/>
      <c r="W15" s="407"/>
      <c r="X15" s="407"/>
      <c r="Y15" s="407"/>
      <c r="Z15" s="406" t="s">
        <v>244</v>
      </c>
      <c r="AA15" s="407"/>
      <c r="AB15" s="407"/>
      <c r="AC15" s="407"/>
      <c r="AD15" s="407"/>
      <c r="AE15" s="407"/>
      <c r="AF15" s="407"/>
      <c r="AG15" s="407"/>
      <c r="AH15" s="407"/>
      <c r="AI15" s="407"/>
      <c r="AJ15" s="407"/>
      <c r="AK15" s="407"/>
      <c r="AL15" s="407"/>
      <c r="AM15" s="407"/>
    </row>
    <row r="16" spans="1:48" s="3" customFormat="1" ht="15" customHeight="1">
      <c r="A16" s="407"/>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row>
    <row r="17" spans="1:50" s="3" customFormat="1" ht="20.100000000000001" customHeight="1">
      <c r="A17" s="326" t="s">
        <v>287</v>
      </c>
      <c r="B17" s="429"/>
      <c r="C17" s="429"/>
      <c r="D17" s="429"/>
      <c r="E17" s="429"/>
      <c r="F17" s="429"/>
      <c r="G17" s="424" t="s">
        <v>288</v>
      </c>
      <c r="H17" s="425"/>
      <c r="I17" s="400" t="s">
        <v>289</v>
      </c>
      <c r="J17" s="401"/>
      <c r="K17" s="401"/>
      <c r="L17" s="401"/>
      <c r="M17" s="401"/>
      <c r="N17" s="401"/>
      <c r="O17" s="401"/>
      <c r="P17" s="402"/>
      <c r="Q17" s="408" t="s">
        <v>250</v>
      </c>
      <c r="R17" s="409"/>
      <c r="S17" s="412">
        <v>0</v>
      </c>
      <c r="T17" s="414">
        <v>0</v>
      </c>
      <c r="U17" s="416">
        <v>0</v>
      </c>
      <c r="V17" s="414">
        <v>0</v>
      </c>
      <c r="W17" s="416">
        <v>0</v>
      </c>
      <c r="X17" s="414">
        <v>0</v>
      </c>
      <c r="Y17" s="418">
        <v>0</v>
      </c>
      <c r="Z17" s="403" t="s">
        <v>292</v>
      </c>
      <c r="AA17" s="404"/>
      <c r="AB17" s="404"/>
      <c r="AC17" s="404"/>
      <c r="AD17" s="404"/>
      <c r="AE17" s="404"/>
      <c r="AF17" s="404"/>
      <c r="AG17" s="404"/>
      <c r="AH17" s="404"/>
      <c r="AI17" s="404"/>
      <c r="AJ17" s="404"/>
      <c r="AK17" s="404"/>
      <c r="AL17" s="404"/>
      <c r="AM17" s="405"/>
    </row>
    <row r="18" spans="1:50" s="3" customFormat="1" ht="30" customHeight="1">
      <c r="A18" s="426" t="s">
        <v>274</v>
      </c>
      <c r="B18" s="427"/>
      <c r="C18" s="427"/>
      <c r="D18" s="428"/>
      <c r="E18" s="214">
        <v>0</v>
      </c>
      <c r="F18" s="215">
        <v>1</v>
      </c>
      <c r="G18" s="216">
        <v>6</v>
      </c>
      <c r="H18" s="217">
        <v>8</v>
      </c>
      <c r="I18" s="423" t="s">
        <v>245</v>
      </c>
      <c r="J18" s="379"/>
      <c r="K18" s="379"/>
      <c r="L18" s="379"/>
      <c r="M18" s="380"/>
      <c r="N18" s="9">
        <v>1</v>
      </c>
      <c r="O18" s="212">
        <v>0</v>
      </c>
      <c r="P18" s="213">
        <v>7</v>
      </c>
      <c r="Q18" s="410"/>
      <c r="R18" s="411"/>
      <c r="S18" s="413"/>
      <c r="T18" s="415"/>
      <c r="U18" s="417"/>
      <c r="V18" s="415"/>
      <c r="W18" s="417"/>
      <c r="X18" s="415"/>
      <c r="Y18" s="419"/>
      <c r="Z18" s="420" t="s">
        <v>291</v>
      </c>
      <c r="AA18" s="421"/>
      <c r="AB18" s="421"/>
      <c r="AC18" s="421"/>
      <c r="AD18" s="421"/>
      <c r="AE18" s="421"/>
      <c r="AF18" s="421"/>
      <c r="AG18" s="421"/>
      <c r="AH18" s="421"/>
      <c r="AI18" s="421"/>
      <c r="AJ18" s="421"/>
      <c r="AK18" s="421"/>
      <c r="AL18" s="421"/>
      <c r="AM18" s="422"/>
    </row>
    <row r="19" spans="1:50" s="3" customFormat="1" ht="8.1" customHeight="1">
      <c r="A19" s="64"/>
      <c r="B19" s="64"/>
      <c r="C19" s="64"/>
      <c r="D19" s="64"/>
      <c r="E19" s="64"/>
      <c r="F19" s="64"/>
      <c r="G19" s="64"/>
      <c r="H19" s="64"/>
      <c r="I19" s="60"/>
      <c r="J19" s="65"/>
      <c r="K19" s="59"/>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row>
    <row r="20" spans="1:50" s="3" customFormat="1" ht="12.75" thickBot="1">
      <c r="A20" s="299" t="s">
        <v>111</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1"/>
    </row>
    <row r="21" spans="1:50" s="3" customFormat="1" ht="19.5" customHeight="1" thickBot="1">
      <c r="A21" s="66" t="s">
        <v>192</v>
      </c>
      <c r="B21" s="64"/>
      <c r="C21" s="64"/>
      <c r="D21" s="64"/>
      <c r="E21" s="64"/>
      <c r="F21" s="64"/>
      <c r="G21" s="64"/>
      <c r="H21" s="64"/>
      <c r="I21" s="189" t="s">
        <v>144</v>
      </c>
      <c r="J21" s="65"/>
      <c r="K21" s="59"/>
      <c r="L21" s="61"/>
      <c r="M21" s="61"/>
      <c r="N21" s="61"/>
      <c r="O21" s="61"/>
      <c r="P21" s="61"/>
      <c r="Q21" s="61"/>
      <c r="R21" s="61"/>
      <c r="S21" s="61"/>
      <c r="T21" s="61"/>
      <c r="U21" s="61"/>
      <c r="V21" s="61"/>
      <c r="W21" s="61"/>
      <c r="X21" s="61"/>
      <c r="Y21" s="61"/>
      <c r="Z21" s="61"/>
      <c r="AA21" s="61"/>
      <c r="AB21" s="61"/>
      <c r="AC21" s="61"/>
      <c r="AD21" s="61"/>
      <c r="AE21" s="331" t="s">
        <v>125</v>
      </c>
      <c r="AF21" s="332"/>
      <c r="AG21" s="332"/>
      <c r="AH21" s="333"/>
      <c r="AI21" s="362">
        <f>(20*M22+5*V22)*10+ROUNDDOWN(AE22,0)</f>
        <v>252</v>
      </c>
      <c r="AJ21" s="363"/>
      <c r="AK21" s="363"/>
      <c r="AL21" s="336" t="s">
        <v>12</v>
      </c>
      <c r="AM21" s="337"/>
    </row>
    <row r="22" spans="1:50" s="3" customFormat="1" ht="19.5" customHeight="1">
      <c r="A22" s="32" t="s">
        <v>39</v>
      </c>
      <c r="B22" s="33"/>
      <c r="C22" s="34"/>
      <c r="D22" s="34"/>
      <c r="E22" s="34"/>
      <c r="F22" s="34"/>
      <c r="G22" s="35"/>
      <c r="H22" s="338" t="s">
        <v>40</v>
      </c>
      <c r="I22" s="339"/>
      <c r="J22" s="339"/>
      <c r="K22" s="339"/>
      <c r="L22" s="340"/>
      <c r="M22" s="341">
        <f>COUNTIFS(職員表!$H6:$H305,$H$7,職員表!$O6:$O305,20,職員表!I$6:I$305,個票1!$L$10)</f>
        <v>0</v>
      </c>
      <c r="N22" s="341"/>
      <c r="O22" s="341"/>
      <c r="P22" s="24" t="s">
        <v>41</v>
      </c>
      <c r="Q22" s="342" t="s">
        <v>42</v>
      </c>
      <c r="R22" s="343"/>
      <c r="S22" s="343"/>
      <c r="T22" s="343"/>
      <c r="U22" s="344"/>
      <c r="V22" s="341">
        <f>COUNTIFS(職員表!$H6:$H305,$H$7,職員表!$O6:$O305,5,職員表!I$6:I$305,個票1!$L$10)</f>
        <v>5</v>
      </c>
      <c r="W22" s="341"/>
      <c r="X22" s="341"/>
      <c r="Y22" s="74" t="s">
        <v>41</v>
      </c>
      <c r="Z22" s="136" t="s">
        <v>145</v>
      </c>
      <c r="AA22" s="137"/>
      <c r="AB22" s="137"/>
      <c r="AC22" s="137"/>
      <c r="AD22" s="138"/>
      <c r="AE22" s="329">
        <v>2</v>
      </c>
      <c r="AF22" s="330"/>
      <c r="AG22" s="330"/>
      <c r="AH22" s="386" t="s">
        <v>12</v>
      </c>
      <c r="AI22" s="386"/>
      <c r="AJ22" s="147" t="s">
        <v>146</v>
      </c>
      <c r="AK22" s="53"/>
      <c r="AL22" s="53"/>
      <c r="AM22" s="56"/>
      <c r="AO22" s="3">
        <f>IF(M22=0,,"有")</f>
        <v>0</v>
      </c>
      <c r="AX22" s="3">
        <f>IF(L22=0,,"有")</f>
        <v>0</v>
      </c>
    </row>
    <row r="23" spans="1:50" s="3" customFormat="1" ht="7.5" customHeight="1" thickBot="1">
      <c r="A23" s="64"/>
      <c r="B23" s="64"/>
      <c r="C23" s="64"/>
      <c r="D23" s="64"/>
      <c r="E23" s="64"/>
      <c r="F23" s="64"/>
      <c r="G23" s="64"/>
      <c r="H23" s="64"/>
      <c r="I23" s="60"/>
      <c r="J23" s="65"/>
      <c r="K23" s="59"/>
      <c r="L23" s="61"/>
      <c r="M23" s="61"/>
      <c r="N23" s="61"/>
      <c r="O23" s="61"/>
      <c r="P23" s="61"/>
      <c r="Q23" s="61"/>
      <c r="R23" s="61"/>
      <c r="S23" s="61"/>
      <c r="T23" s="61"/>
      <c r="U23" s="61"/>
      <c r="V23" s="61"/>
      <c r="W23" s="61"/>
      <c r="X23" s="98"/>
      <c r="Y23" s="46"/>
      <c r="Z23" s="46"/>
      <c r="AA23" s="46"/>
      <c r="AB23" s="46"/>
      <c r="AC23" s="46"/>
      <c r="AD23" s="50"/>
      <c r="AE23" s="61"/>
      <c r="AF23" s="61"/>
      <c r="AG23" s="61"/>
      <c r="AH23" s="61"/>
      <c r="AI23" s="61"/>
      <c r="AJ23" s="61"/>
      <c r="AK23" s="61"/>
      <c r="AL23" s="61"/>
      <c r="AM23" s="61"/>
    </row>
    <row r="24" spans="1:50" ht="19.5" customHeight="1" thickBot="1">
      <c r="A24" s="67" t="s">
        <v>223</v>
      </c>
      <c r="B24" s="64"/>
      <c r="C24" s="58"/>
      <c r="D24" s="64"/>
      <c r="E24" s="68"/>
      <c r="F24" s="64"/>
      <c r="G24" s="64"/>
      <c r="H24" s="64"/>
      <c r="I24" s="64"/>
      <c r="J24" s="69"/>
      <c r="K24" s="69"/>
      <c r="L24" s="69"/>
      <c r="M24" s="69"/>
      <c r="N24" s="69"/>
      <c r="O24" s="70"/>
      <c r="P24" s="71"/>
      <c r="Q24" s="72"/>
      <c r="R24" s="72"/>
      <c r="S24" s="69"/>
      <c r="T24" s="65"/>
      <c r="U24" s="69"/>
      <c r="V24" s="69"/>
      <c r="W24" s="58"/>
      <c r="X24" s="364" t="s">
        <v>127</v>
      </c>
      <c r="Y24" s="365"/>
      <c r="Z24" s="365"/>
      <c r="AA24" s="365"/>
      <c r="AB24" s="366"/>
      <c r="AC24" s="367" t="s">
        <v>124</v>
      </c>
      <c r="AD24" s="104" t="s">
        <v>52</v>
      </c>
      <c r="AE24" s="105"/>
      <c r="AF24" s="105"/>
      <c r="AG24" s="106"/>
      <c r="AH24" s="105"/>
      <c r="AI24" s="362">
        <f>MIN(X25,ROUNDDOWN(H37/1000,0))</f>
        <v>250</v>
      </c>
      <c r="AJ24" s="363"/>
      <c r="AK24" s="363"/>
      <c r="AL24" s="336" t="s">
        <v>12</v>
      </c>
      <c r="AM24" s="337"/>
    </row>
    <row r="25" spans="1:50">
      <c r="A25" s="67"/>
      <c r="B25" s="64"/>
      <c r="C25" s="154" t="s">
        <v>152</v>
      </c>
      <c r="D25" s="64"/>
      <c r="E25" s="68"/>
      <c r="F25" s="64"/>
      <c r="G25" s="64"/>
      <c r="H25" s="64"/>
      <c r="I25" s="64"/>
      <c r="J25" s="69"/>
      <c r="K25" s="69"/>
      <c r="L25" s="69"/>
      <c r="M25" s="69"/>
      <c r="N25" s="69"/>
      <c r="O25" s="70"/>
      <c r="P25" s="71"/>
      <c r="Q25" s="72"/>
      <c r="R25" s="72"/>
      <c r="S25" s="69"/>
      <c r="T25" s="65"/>
      <c r="U25" s="69"/>
      <c r="V25" s="69"/>
      <c r="W25" s="73"/>
      <c r="X25" s="368">
        <f>VLOOKUP(L10,助成上限額,2,FALSE)</f>
        <v>335</v>
      </c>
      <c r="Y25" s="369"/>
      <c r="Z25" s="369"/>
      <c r="AA25" s="370" t="s">
        <v>12</v>
      </c>
      <c r="AB25" s="371"/>
      <c r="AC25" s="367"/>
      <c r="AD25" s="102" t="s">
        <v>25</v>
      </c>
      <c r="AE25" s="107"/>
      <c r="AF25" s="107"/>
      <c r="AG25" s="107"/>
      <c r="AH25" s="109"/>
      <c r="AI25" s="329"/>
      <c r="AJ25" s="330"/>
      <c r="AK25" s="330"/>
      <c r="AL25" s="372" t="s">
        <v>12</v>
      </c>
      <c r="AM25" s="373"/>
      <c r="AV25" s="3"/>
    </row>
    <row r="26" spans="1:50">
      <c r="A26" s="58" t="s">
        <v>153</v>
      </c>
      <c r="B26" s="64"/>
      <c r="C26" s="58"/>
      <c r="D26" s="64"/>
      <c r="E26" s="68"/>
      <c r="F26" s="64"/>
      <c r="G26" s="64"/>
      <c r="H26" s="64"/>
      <c r="I26" s="64"/>
      <c r="J26" s="69"/>
      <c r="K26" s="69"/>
      <c r="L26" s="69"/>
      <c r="M26" s="69"/>
      <c r="N26" s="69"/>
      <c r="O26" s="70"/>
      <c r="P26" s="71"/>
      <c r="Q26" s="72"/>
      <c r="R26" s="72"/>
      <c r="S26" s="69"/>
      <c r="T26" s="65"/>
      <c r="U26" s="69"/>
      <c r="V26" s="69"/>
      <c r="W26" s="73"/>
      <c r="X26" s="368"/>
      <c r="Y26" s="369"/>
      <c r="Z26" s="369"/>
      <c r="AA26" s="370"/>
      <c r="AB26" s="371"/>
      <c r="AC26" s="367"/>
      <c r="AD26" s="100" t="s">
        <v>26</v>
      </c>
      <c r="AE26" s="108"/>
      <c r="AF26" s="108"/>
      <c r="AG26" s="108"/>
      <c r="AH26" s="99"/>
      <c r="AI26" s="374">
        <f>SUM(AI24:AK25)</f>
        <v>250</v>
      </c>
      <c r="AJ26" s="375"/>
      <c r="AK26" s="375"/>
      <c r="AL26" s="376" t="s">
        <v>12</v>
      </c>
      <c r="AM26" s="377"/>
    </row>
    <row r="27" spans="1:50" ht="15" customHeight="1">
      <c r="A27" s="272" t="s">
        <v>112</v>
      </c>
      <c r="B27" s="273"/>
      <c r="C27" s="273"/>
      <c r="D27" s="273"/>
      <c r="E27" s="273"/>
      <c r="F27" s="273"/>
      <c r="G27" s="274"/>
      <c r="H27" s="273" t="s">
        <v>113</v>
      </c>
      <c r="I27" s="273"/>
      <c r="J27" s="273"/>
      <c r="K27" s="273"/>
      <c r="L27" s="273"/>
      <c r="M27" s="272" t="s">
        <v>7</v>
      </c>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4"/>
    </row>
    <row r="28" spans="1:50" ht="15" customHeight="1">
      <c r="A28" s="139" t="s">
        <v>114</v>
      </c>
      <c r="B28" s="140"/>
      <c r="C28" s="140"/>
      <c r="D28" s="140"/>
      <c r="E28" s="141"/>
      <c r="F28" s="141"/>
      <c r="G28" s="142"/>
      <c r="H28" s="334"/>
      <c r="I28" s="334"/>
      <c r="J28" s="334"/>
      <c r="K28" s="334"/>
      <c r="L28" s="334"/>
      <c r="M28" s="397"/>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9"/>
    </row>
    <row r="29" spans="1:50" ht="15" customHeight="1">
      <c r="A29" s="75" t="s">
        <v>115</v>
      </c>
      <c r="B29" s="76"/>
      <c r="C29" s="76"/>
      <c r="D29" s="76"/>
      <c r="E29" s="77"/>
      <c r="F29" s="77"/>
      <c r="G29" s="78"/>
      <c r="H29" s="275">
        <v>50000</v>
      </c>
      <c r="I29" s="275"/>
      <c r="J29" s="275"/>
      <c r="K29" s="275"/>
      <c r="L29" s="275"/>
      <c r="M29" s="276" t="s">
        <v>278</v>
      </c>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8"/>
    </row>
    <row r="30" spans="1:50" ht="15" customHeight="1">
      <c r="A30" s="75" t="s">
        <v>116</v>
      </c>
      <c r="B30" s="76"/>
      <c r="C30" s="76"/>
      <c r="D30" s="76"/>
      <c r="E30" s="77"/>
      <c r="F30" s="77"/>
      <c r="G30" s="78"/>
      <c r="H30" s="275"/>
      <c r="I30" s="275"/>
      <c r="J30" s="275"/>
      <c r="K30" s="275"/>
      <c r="L30" s="275"/>
      <c r="M30" s="276"/>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8"/>
    </row>
    <row r="31" spans="1:50" ht="15" customHeight="1">
      <c r="A31" s="75" t="s">
        <v>117</v>
      </c>
      <c r="B31" s="76"/>
      <c r="C31" s="76"/>
      <c r="D31" s="76"/>
      <c r="E31" s="77"/>
      <c r="F31" s="77"/>
      <c r="G31" s="78"/>
      <c r="H31" s="275">
        <v>5000</v>
      </c>
      <c r="I31" s="275"/>
      <c r="J31" s="275"/>
      <c r="K31" s="275"/>
      <c r="L31" s="275"/>
      <c r="M31" s="276" t="s">
        <v>277</v>
      </c>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8"/>
    </row>
    <row r="32" spans="1:50" ht="15" customHeight="1">
      <c r="A32" s="75" t="s">
        <v>118</v>
      </c>
      <c r="B32" s="76"/>
      <c r="C32" s="76"/>
      <c r="D32" s="76"/>
      <c r="E32" s="77"/>
      <c r="F32" s="77"/>
      <c r="G32" s="78"/>
      <c r="H32" s="275">
        <v>120000</v>
      </c>
      <c r="I32" s="275"/>
      <c r="J32" s="275"/>
      <c r="K32" s="275"/>
      <c r="L32" s="275"/>
      <c r="M32" s="276" t="s">
        <v>279</v>
      </c>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8"/>
    </row>
    <row r="33" spans="1:48" ht="15" customHeight="1">
      <c r="A33" s="75" t="s">
        <v>119</v>
      </c>
      <c r="B33" s="76"/>
      <c r="C33" s="76"/>
      <c r="D33" s="76"/>
      <c r="E33" s="77"/>
      <c r="F33" s="77"/>
      <c r="G33" s="78"/>
      <c r="H33" s="275"/>
      <c r="I33" s="275"/>
      <c r="J33" s="275"/>
      <c r="K33" s="275"/>
      <c r="L33" s="275"/>
      <c r="M33" s="276"/>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8"/>
      <c r="AV33" s="3"/>
    </row>
    <row r="34" spans="1:48" ht="15" customHeight="1">
      <c r="A34" s="75" t="s">
        <v>120</v>
      </c>
      <c r="B34" s="76"/>
      <c r="C34" s="76"/>
      <c r="D34" s="76"/>
      <c r="E34" s="77"/>
      <c r="F34" s="77"/>
      <c r="G34" s="78"/>
      <c r="H34" s="275"/>
      <c r="I34" s="275"/>
      <c r="J34" s="275"/>
      <c r="K34" s="275"/>
      <c r="L34" s="275"/>
      <c r="M34" s="276"/>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8"/>
    </row>
    <row r="35" spans="1:48" ht="15" customHeight="1">
      <c r="A35" s="75" t="s">
        <v>121</v>
      </c>
      <c r="B35" s="79"/>
      <c r="C35" s="79"/>
      <c r="D35" s="79"/>
      <c r="E35" s="79"/>
      <c r="F35" s="79"/>
      <c r="G35" s="80"/>
      <c r="H35" s="275"/>
      <c r="I35" s="275"/>
      <c r="J35" s="275"/>
      <c r="K35" s="275"/>
      <c r="L35" s="275"/>
      <c r="M35" s="276"/>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8"/>
    </row>
    <row r="36" spans="1:48" ht="15" customHeight="1">
      <c r="A36" s="81" t="s">
        <v>122</v>
      </c>
      <c r="B36" s="82"/>
      <c r="C36" s="82"/>
      <c r="D36" s="82"/>
      <c r="E36" s="83"/>
      <c r="F36" s="83"/>
      <c r="G36" s="84"/>
      <c r="H36" s="282">
        <v>75000</v>
      </c>
      <c r="I36" s="282"/>
      <c r="J36" s="282"/>
      <c r="K36" s="282"/>
      <c r="L36" s="282"/>
      <c r="M36" s="283" t="s">
        <v>280</v>
      </c>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5"/>
    </row>
    <row r="37" spans="1:48" ht="15" customHeight="1">
      <c r="A37" s="85" t="s">
        <v>16</v>
      </c>
      <c r="B37" s="86"/>
      <c r="C37" s="86"/>
      <c r="D37" s="86"/>
      <c r="E37" s="86"/>
      <c r="F37" s="86"/>
      <c r="G37" s="87"/>
      <c r="H37" s="286">
        <f>SUM(H28:L36)</f>
        <v>250000</v>
      </c>
      <c r="I37" s="286"/>
      <c r="J37" s="286"/>
      <c r="K37" s="286"/>
      <c r="L37" s="287"/>
      <c r="M37" s="288"/>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row>
    <row r="38" spans="1:48" ht="7.5" customHeigh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157"/>
      <c r="AI38" s="91"/>
      <c r="AJ38" s="91"/>
      <c r="AK38" s="91"/>
      <c r="AL38" s="91"/>
      <c r="AM38" s="91"/>
    </row>
    <row r="39" spans="1:48" ht="19.5" customHeight="1" thickBot="1">
      <c r="A39" s="67" t="s">
        <v>224</v>
      </c>
      <c r="B39" s="64"/>
      <c r="C39" s="153"/>
      <c r="D39" s="64"/>
      <c r="E39" s="68"/>
      <c r="F39" s="64"/>
      <c r="G39" s="64"/>
      <c r="H39" s="64"/>
      <c r="I39" s="64"/>
      <c r="J39" s="69"/>
      <c r="K39" s="69"/>
      <c r="L39" s="69"/>
      <c r="M39" s="69"/>
      <c r="N39" s="69"/>
      <c r="O39" s="70"/>
      <c r="P39" s="71"/>
      <c r="Q39" s="72"/>
      <c r="R39" s="72"/>
      <c r="S39" s="69"/>
      <c r="T39" s="65"/>
      <c r="U39" s="69"/>
      <c r="V39" s="69"/>
      <c r="W39" s="153"/>
      <c r="X39" s="279" t="s">
        <v>127</v>
      </c>
      <c r="Y39" s="280"/>
      <c r="Z39" s="280"/>
      <c r="AA39" s="280"/>
      <c r="AB39" s="281"/>
      <c r="AC39" s="291"/>
      <c r="AD39" s="152"/>
      <c r="AE39" s="152"/>
      <c r="AF39" s="152"/>
      <c r="AG39" s="152"/>
      <c r="AH39" s="152"/>
      <c r="AI39" s="393"/>
      <c r="AJ39" s="393"/>
      <c r="AK39" s="393"/>
      <c r="AL39" s="394"/>
      <c r="AM39" s="394"/>
    </row>
    <row r="40" spans="1:48" ht="14.25" thickBot="1">
      <c r="A40" s="67"/>
      <c r="B40" s="64"/>
      <c r="C40" s="154" t="s">
        <v>189</v>
      </c>
      <c r="D40" s="64"/>
      <c r="E40" s="68"/>
      <c r="F40" s="64"/>
      <c r="G40" s="64"/>
      <c r="H40" s="64"/>
      <c r="I40" s="64"/>
      <c r="J40" s="69"/>
      <c r="K40" s="69"/>
      <c r="L40" s="69"/>
      <c r="M40" s="69"/>
      <c r="N40" s="69"/>
      <c r="O40" s="70"/>
      <c r="P40" s="71"/>
      <c r="Q40" s="72"/>
      <c r="R40" s="72"/>
      <c r="S40" s="69"/>
      <c r="T40" s="65"/>
      <c r="U40" s="69"/>
      <c r="V40" s="69"/>
      <c r="W40" s="73"/>
      <c r="X40" s="292">
        <f>VLOOKUP(L10,助成上限額,5,FALSE)</f>
        <v>0</v>
      </c>
      <c r="Y40" s="293"/>
      <c r="Z40" s="293"/>
      <c r="AA40" s="294" t="s">
        <v>12</v>
      </c>
      <c r="AB40" s="295"/>
      <c r="AC40" s="291"/>
      <c r="AD40" s="152"/>
      <c r="AE40" s="331" t="s">
        <v>124</v>
      </c>
      <c r="AF40" s="332"/>
      <c r="AG40" s="332"/>
      <c r="AH40" s="333"/>
      <c r="AI40" s="395" t="str">
        <f>IF(OR(L10=計算用!A6, L10=計算用!A17,L10=計算用!A18,L10=計算用!A19,L10=計算用!A20,L10=計算用!A21,L10=計算用!A22,L10=計算用!A23),MIN(X40,ROUNDDOWN(H50/1000,0)),"")</f>
        <v/>
      </c>
      <c r="AJ40" s="396"/>
      <c r="AK40" s="396"/>
      <c r="AL40" s="336" t="s">
        <v>12</v>
      </c>
      <c r="AM40" s="337"/>
      <c r="AV40" s="3"/>
    </row>
    <row r="41" spans="1:48" ht="15" customHeight="1">
      <c r="A41" s="272" t="s">
        <v>112</v>
      </c>
      <c r="B41" s="273"/>
      <c r="C41" s="273"/>
      <c r="D41" s="273"/>
      <c r="E41" s="273"/>
      <c r="F41" s="273"/>
      <c r="G41" s="274"/>
      <c r="H41" s="273" t="s">
        <v>113</v>
      </c>
      <c r="I41" s="273"/>
      <c r="J41" s="273"/>
      <c r="K41" s="273"/>
      <c r="L41" s="273"/>
      <c r="M41" s="272" t="s">
        <v>7</v>
      </c>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4"/>
    </row>
    <row r="42" spans="1:48" ht="15" customHeight="1">
      <c r="A42" s="75" t="s">
        <v>190</v>
      </c>
      <c r="B42" s="76"/>
      <c r="C42" s="76"/>
      <c r="D42" s="76"/>
      <c r="E42" s="77"/>
      <c r="F42" s="77"/>
      <c r="G42" s="78"/>
      <c r="H42" s="275"/>
      <c r="I42" s="275"/>
      <c r="J42" s="275"/>
      <c r="K42" s="275"/>
      <c r="L42" s="275"/>
      <c r="M42" s="276"/>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8"/>
    </row>
    <row r="43" spans="1:48" ht="15" customHeight="1">
      <c r="A43" s="160" t="s">
        <v>198</v>
      </c>
      <c r="B43" s="76"/>
      <c r="C43" s="76"/>
      <c r="D43" s="76"/>
      <c r="E43" s="77"/>
      <c r="F43" s="77"/>
      <c r="G43" s="78"/>
      <c r="H43" s="275"/>
      <c r="I43" s="275"/>
      <c r="J43" s="275"/>
      <c r="K43" s="275"/>
      <c r="L43" s="275"/>
      <c r="M43" s="276"/>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8"/>
    </row>
    <row r="44" spans="1:48" ht="15" customHeight="1">
      <c r="A44" s="160" t="s">
        <v>199</v>
      </c>
      <c r="B44" s="76"/>
      <c r="C44" s="76"/>
      <c r="D44" s="76"/>
      <c r="E44" s="77"/>
      <c r="F44" s="77"/>
      <c r="G44" s="78"/>
      <c r="H44" s="275"/>
      <c r="I44" s="275"/>
      <c r="J44" s="275"/>
      <c r="K44" s="275"/>
      <c r="L44" s="275"/>
      <c r="M44" s="276"/>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8"/>
    </row>
    <row r="45" spans="1:48" ht="15" customHeight="1">
      <c r="A45" s="75" t="s">
        <v>119</v>
      </c>
      <c r="B45" s="76"/>
      <c r="C45" s="76"/>
      <c r="D45" s="76"/>
      <c r="E45" s="77"/>
      <c r="F45" s="77"/>
      <c r="G45" s="78"/>
      <c r="H45" s="275"/>
      <c r="I45" s="275"/>
      <c r="J45" s="275"/>
      <c r="K45" s="275"/>
      <c r="L45" s="275"/>
      <c r="M45" s="276"/>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8"/>
    </row>
    <row r="46" spans="1:48" ht="15" customHeight="1">
      <c r="A46" s="75" t="s">
        <v>117</v>
      </c>
      <c r="B46" s="76"/>
      <c r="C46" s="76"/>
      <c r="D46" s="76"/>
      <c r="E46" s="77"/>
      <c r="F46" s="77"/>
      <c r="G46" s="78"/>
      <c r="H46" s="275"/>
      <c r="I46" s="275"/>
      <c r="J46" s="275"/>
      <c r="K46" s="275"/>
      <c r="L46" s="275"/>
      <c r="M46" s="276"/>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8"/>
    </row>
    <row r="47" spans="1:48" ht="15" customHeight="1">
      <c r="A47" s="75" t="s">
        <v>120</v>
      </c>
      <c r="B47" s="76"/>
      <c r="C47" s="76"/>
      <c r="D47" s="76"/>
      <c r="E47" s="77"/>
      <c r="F47" s="77"/>
      <c r="G47" s="78"/>
      <c r="H47" s="275"/>
      <c r="I47" s="275"/>
      <c r="J47" s="275"/>
      <c r="K47" s="275"/>
      <c r="L47" s="275"/>
      <c r="M47" s="276"/>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8"/>
    </row>
    <row r="48" spans="1:48" ht="15" customHeight="1">
      <c r="A48" s="75" t="s">
        <v>121</v>
      </c>
      <c r="B48" s="79"/>
      <c r="C48" s="79"/>
      <c r="D48" s="79"/>
      <c r="E48" s="79"/>
      <c r="F48" s="79"/>
      <c r="G48" s="80"/>
      <c r="H48" s="275"/>
      <c r="I48" s="275"/>
      <c r="J48" s="275"/>
      <c r="K48" s="275"/>
      <c r="L48" s="275"/>
      <c r="M48" s="276"/>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8"/>
    </row>
    <row r="49" spans="1:46" ht="15" customHeight="1">
      <c r="A49" s="81" t="s">
        <v>122</v>
      </c>
      <c r="B49" s="82"/>
      <c r="C49" s="82"/>
      <c r="D49" s="82"/>
      <c r="E49" s="83"/>
      <c r="F49" s="83"/>
      <c r="G49" s="84"/>
      <c r="H49" s="282"/>
      <c r="I49" s="282"/>
      <c r="J49" s="282"/>
      <c r="K49" s="282"/>
      <c r="L49" s="282"/>
      <c r="M49" s="283"/>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5"/>
    </row>
    <row r="50" spans="1:46" ht="15" customHeight="1">
      <c r="A50" s="85" t="s">
        <v>16</v>
      </c>
      <c r="B50" s="86"/>
      <c r="C50" s="86"/>
      <c r="D50" s="86"/>
      <c r="E50" s="86"/>
      <c r="F50" s="86"/>
      <c r="G50" s="87"/>
      <c r="H50" s="286">
        <f>SUM(H42:L49)</f>
        <v>0</v>
      </c>
      <c r="I50" s="286"/>
      <c r="J50" s="286"/>
      <c r="K50" s="286"/>
      <c r="L50" s="287"/>
      <c r="M50" s="288"/>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90"/>
    </row>
    <row r="51" spans="1:46" ht="7.5" customHeight="1" thickBot="1">
      <c r="A51" s="88"/>
      <c r="B51" s="88"/>
      <c r="C51" s="88"/>
      <c r="D51" s="88"/>
      <c r="E51" s="89"/>
      <c r="F51" s="89"/>
      <c r="G51" s="89"/>
      <c r="H51" s="89"/>
      <c r="I51" s="89"/>
      <c r="J51" s="90"/>
      <c r="K51" s="90"/>
      <c r="L51" s="90"/>
      <c r="M51" s="90"/>
      <c r="N51" s="90"/>
      <c r="O51" s="91"/>
      <c r="P51" s="91"/>
      <c r="Q51" s="91"/>
      <c r="R51" s="91"/>
      <c r="S51" s="91"/>
      <c r="T51" s="91"/>
      <c r="U51" s="91"/>
      <c r="V51" s="91"/>
      <c r="W51" s="91"/>
      <c r="X51" s="91"/>
      <c r="Y51" s="91"/>
      <c r="Z51" s="91"/>
      <c r="AA51" s="91"/>
      <c r="AB51" s="91"/>
      <c r="AC51" s="91"/>
      <c r="AD51" s="91"/>
      <c r="AE51" s="91"/>
      <c r="AF51" s="91"/>
      <c r="AG51" s="91"/>
      <c r="AH51" s="156"/>
      <c r="AI51" s="91"/>
      <c r="AJ51" s="91"/>
      <c r="AK51" s="91"/>
      <c r="AL51" s="91"/>
      <c r="AM51" s="91"/>
    </row>
    <row r="52" spans="1:46" s="3" customFormat="1" ht="19.5" customHeight="1" thickBot="1">
      <c r="A52" s="66" t="s">
        <v>225</v>
      </c>
      <c r="B52" s="64"/>
      <c r="C52" s="64"/>
      <c r="D52" s="64"/>
      <c r="E52" s="64"/>
      <c r="F52" s="64"/>
      <c r="G52" s="64"/>
      <c r="H52" s="64"/>
      <c r="I52" s="60"/>
      <c r="J52" s="65"/>
      <c r="K52" s="59"/>
      <c r="L52" s="61"/>
      <c r="M52" s="61"/>
      <c r="N52" s="61"/>
      <c r="O52" s="61"/>
      <c r="P52" s="61"/>
      <c r="Q52" s="61"/>
      <c r="R52" s="61"/>
      <c r="S52" s="61"/>
      <c r="T52" s="61"/>
      <c r="U52" s="61"/>
      <c r="V52" s="61"/>
      <c r="W52" s="61"/>
      <c r="X52" s="61"/>
      <c r="Y52" s="61"/>
      <c r="Z52" s="61"/>
      <c r="AA52" s="61"/>
      <c r="AB52" s="61"/>
      <c r="AC52" s="61"/>
      <c r="AD52" s="61"/>
      <c r="AE52" s="331" t="s">
        <v>126</v>
      </c>
      <c r="AF52" s="332"/>
      <c r="AG52" s="332"/>
      <c r="AH52" s="333"/>
      <c r="AI52" s="387">
        <f>IF(L10=A54,X54*AI54/1000,IF(L10=A55,X55*AI55/1000,IF(NOT(OR(L10=A54,L10=A55)),X53*AI53/1000,)))</f>
        <v>0</v>
      </c>
      <c r="AJ52" s="388"/>
      <c r="AK52" s="388"/>
      <c r="AL52" s="336" t="s">
        <v>12</v>
      </c>
      <c r="AM52" s="337"/>
    </row>
    <row r="53" spans="1:46" s="3" customFormat="1" ht="15.75" customHeight="1">
      <c r="A53" s="342" t="s">
        <v>154</v>
      </c>
      <c r="B53" s="343"/>
      <c r="C53" s="343"/>
      <c r="D53" s="343"/>
      <c r="E53" s="343"/>
      <c r="F53" s="343"/>
      <c r="G53" s="343"/>
      <c r="H53" s="343"/>
      <c r="I53" s="343"/>
      <c r="J53" s="343"/>
      <c r="K53" s="343"/>
      <c r="L53" s="343"/>
      <c r="M53" s="343"/>
      <c r="N53" s="343"/>
      <c r="O53" s="343"/>
      <c r="P53" s="343"/>
      <c r="Q53" s="343"/>
      <c r="R53" s="343"/>
      <c r="S53" s="343"/>
      <c r="T53" s="343"/>
      <c r="U53" s="343"/>
      <c r="V53" s="343"/>
      <c r="W53" s="344"/>
      <c r="X53" s="378">
        <v>2000</v>
      </c>
      <c r="Y53" s="378"/>
      <c r="Z53" s="378"/>
      <c r="AA53" s="379" t="s">
        <v>23</v>
      </c>
      <c r="AB53" s="380"/>
      <c r="AC53" s="342" t="s">
        <v>24</v>
      </c>
      <c r="AD53" s="343"/>
      <c r="AE53" s="343"/>
      <c r="AF53" s="343"/>
      <c r="AG53" s="343"/>
      <c r="AH53" s="344"/>
      <c r="AI53" s="389"/>
      <c r="AJ53" s="390"/>
      <c r="AK53" s="390"/>
      <c r="AL53" s="391" t="s">
        <v>13</v>
      </c>
      <c r="AM53" s="392"/>
    </row>
    <row r="54" spans="1:46" s="3" customFormat="1" ht="15.75" customHeight="1">
      <c r="A54" s="342" t="s">
        <v>155</v>
      </c>
      <c r="B54" s="343"/>
      <c r="C54" s="343"/>
      <c r="D54" s="343"/>
      <c r="E54" s="343"/>
      <c r="F54" s="343"/>
      <c r="G54" s="343"/>
      <c r="H54" s="343"/>
      <c r="I54" s="343"/>
      <c r="J54" s="343"/>
      <c r="K54" s="343"/>
      <c r="L54" s="343"/>
      <c r="M54" s="343"/>
      <c r="N54" s="343"/>
      <c r="O54" s="343"/>
      <c r="P54" s="343"/>
      <c r="Q54" s="343"/>
      <c r="R54" s="343"/>
      <c r="S54" s="343"/>
      <c r="T54" s="343"/>
      <c r="U54" s="343"/>
      <c r="V54" s="343"/>
      <c r="W54" s="344"/>
      <c r="X54" s="378">
        <v>1500</v>
      </c>
      <c r="Y54" s="378"/>
      <c r="Z54" s="378"/>
      <c r="AA54" s="379" t="s">
        <v>23</v>
      </c>
      <c r="AB54" s="380"/>
      <c r="AC54" s="342" t="s">
        <v>24</v>
      </c>
      <c r="AD54" s="343"/>
      <c r="AE54" s="343"/>
      <c r="AF54" s="343"/>
      <c r="AG54" s="343"/>
      <c r="AH54" s="344"/>
      <c r="AI54" s="389"/>
      <c r="AJ54" s="390"/>
      <c r="AK54" s="390"/>
      <c r="AL54" s="351" t="s">
        <v>13</v>
      </c>
      <c r="AM54" s="352"/>
    </row>
    <row r="55" spans="1:46" s="3" customFormat="1" ht="15.75" customHeight="1">
      <c r="A55" s="342" t="s">
        <v>156</v>
      </c>
      <c r="B55" s="343"/>
      <c r="C55" s="343"/>
      <c r="D55" s="343"/>
      <c r="E55" s="343"/>
      <c r="F55" s="343"/>
      <c r="G55" s="343"/>
      <c r="H55" s="343"/>
      <c r="I55" s="343"/>
      <c r="J55" s="343"/>
      <c r="K55" s="343"/>
      <c r="L55" s="343"/>
      <c r="M55" s="343"/>
      <c r="N55" s="343"/>
      <c r="O55" s="343"/>
      <c r="P55" s="343"/>
      <c r="Q55" s="343"/>
      <c r="R55" s="343"/>
      <c r="S55" s="343"/>
      <c r="T55" s="343"/>
      <c r="U55" s="343"/>
      <c r="V55" s="343"/>
      <c r="W55" s="344"/>
      <c r="X55" s="378">
        <v>2500</v>
      </c>
      <c r="Y55" s="378"/>
      <c r="Z55" s="378"/>
      <c r="AA55" s="379" t="s">
        <v>23</v>
      </c>
      <c r="AB55" s="380"/>
      <c r="AC55" s="342" t="s">
        <v>24</v>
      </c>
      <c r="AD55" s="343"/>
      <c r="AE55" s="343"/>
      <c r="AF55" s="343"/>
      <c r="AG55" s="343"/>
      <c r="AH55" s="344"/>
      <c r="AI55" s="389"/>
      <c r="AJ55" s="390"/>
      <c r="AK55" s="390"/>
      <c r="AL55" s="351" t="s">
        <v>13</v>
      </c>
      <c r="AM55" s="352"/>
    </row>
    <row r="56" spans="1:46" s="3" customFormat="1" ht="7.5" customHeight="1" thickBot="1">
      <c r="A56" s="64"/>
      <c r="B56" s="64"/>
      <c r="C56" s="64"/>
      <c r="D56" s="64"/>
      <c r="E56" s="64"/>
      <c r="F56" s="64"/>
      <c r="G56" s="64"/>
      <c r="H56" s="64"/>
      <c r="I56" s="60"/>
      <c r="J56" s="65"/>
      <c r="K56" s="59"/>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row>
    <row r="57" spans="1:46" s="3" customFormat="1" ht="19.5" customHeight="1" thickBot="1">
      <c r="A57" s="66" t="s">
        <v>157</v>
      </c>
      <c r="B57" s="59"/>
      <c r="C57" s="64"/>
      <c r="D57" s="64"/>
      <c r="E57" s="64"/>
      <c r="F57" s="64"/>
      <c r="G57" s="64"/>
      <c r="H57" s="64"/>
      <c r="I57" s="60"/>
      <c r="J57" s="65"/>
      <c r="K57" s="59"/>
      <c r="L57" s="61"/>
      <c r="M57" s="61"/>
      <c r="N57" s="61"/>
      <c r="O57" s="62"/>
      <c r="P57" s="62"/>
      <c r="Q57" s="62"/>
      <c r="R57" s="62"/>
      <c r="S57" s="62"/>
      <c r="T57" s="92"/>
      <c r="U57" s="92"/>
      <c r="V57" s="92"/>
      <c r="W57" s="92"/>
      <c r="X57" s="279" t="s">
        <v>127</v>
      </c>
      <c r="Y57" s="280"/>
      <c r="Z57" s="280"/>
      <c r="AA57" s="280"/>
      <c r="AB57" s="281"/>
      <c r="AC57" s="385" t="s">
        <v>124</v>
      </c>
      <c r="AD57" s="104" t="s">
        <v>29</v>
      </c>
      <c r="AE57" s="105"/>
      <c r="AF57" s="105"/>
      <c r="AG57" s="105"/>
      <c r="AH57" s="110"/>
      <c r="AI57" s="362">
        <f>MIN(X58,ROUNDDOWN(H70/1000,0))</f>
        <v>0</v>
      </c>
      <c r="AJ57" s="363"/>
      <c r="AK57" s="363"/>
      <c r="AL57" s="336" t="s">
        <v>12</v>
      </c>
      <c r="AM57" s="337"/>
    </row>
    <row r="58" spans="1:46" s="3" customFormat="1" ht="12">
      <c r="A58" s="62"/>
      <c r="B58" s="155" t="s">
        <v>158</v>
      </c>
      <c r="C58" s="64"/>
      <c r="D58" s="64"/>
      <c r="E58" s="64"/>
      <c r="F58" s="64"/>
      <c r="G58" s="64"/>
      <c r="H58" s="64"/>
      <c r="I58" s="64"/>
      <c r="J58" s="64"/>
      <c r="K58" s="64"/>
      <c r="L58" s="64"/>
      <c r="M58" s="64"/>
      <c r="N58" s="64"/>
      <c r="O58" s="64"/>
      <c r="P58" s="64"/>
      <c r="Q58" s="64"/>
      <c r="R58" s="64"/>
      <c r="S58" s="64"/>
      <c r="T58" s="64"/>
      <c r="U58" s="64"/>
      <c r="V58" s="64"/>
      <c r="W58" s="64"/>
      <c r="X58" s="381">
        <f>VLOOKUP(L10,助成上限額,6,FALSE)</f>
        <v>200</v>
      </c>
      <c r="Y58" s="382"/>
      <c r="Z58" s="382"/>
      <c r="AA58" s="383" t="s">
        <v>12</v>
      </c>
      <c r="AB58" s="384"/>
      <c r="AC58" s="367"/>
      <c r="AD58" s="102" t="s">
        <v>25</v>
      </c>
      <c r="AE58" s="103"/>
      <c r="AF58" s="103"/>
      <c r="AG58" s="103"/>
      <c r="AH58" s="111"/>
      <c r="AI58" s="329">
        <v>0</v>
      </c>
      <c r="AJ58" s="330"/>
      <c r="AK58" s="330"/>
      <c r="AL58" s="372" t="s">
        <v>12</v>
      </c>
      <c r="AM58" s="373"/>
    </row>
    <row r="59" spans="1:46" s="3" customFormat="1" ht="12">
      <c r="A59" s="58" t="s">
        <v>130</v>
      </c>
      <c r="B59" s="64"/>
      <c r="C59" s="64"/>
      <c r="D59" s="64"/>
      <c r="E59" s="64"/>
      <c r="F59" s="64"/>
      <c r="G59" s="64"/>
      <c r="H59" s="64"/>
      <c r="I59" s="64"/>
      <c r="J59" s="64"/>
      <c r="K59" s="64"/>
      <c r="L59" s="64"/>
      <c r="M59" s="64"/>
      <c r="N59" s="64"/>
      <c r="O59" s="64"/>
      <c r="P59" s="64"/>
      <c r="Q59" s="64"/>
      <c r="R59" s="64"/>
      <c r="S59" s="64"/>
      <c r="T59" s="64"/>
      <c r="U59" s="64"/>
      <c r="V59" s="64"/>
      <c r="W59" s="64"/>
      <c r="X59" s="381" t="e">
        <f>VLOOKUP(L30,計算用!A24:G60,5,FALSE)</f>
        <v>#N/A</v>
      </c>
      <c r="Y59" s="382"/>
      <c r="Z59" s="382"/>
      <c r="AA59" s="383"/>
      <c r="AB59" s="384"/>
      <c r="AC59" s="367"/>
      <c r="AD59" s="100" t="s">
        <v>26</v>
      </c>
      <c r="AE59" s="101"/>
      <c r="AF59" s="101"/>
      <c r="AG59" s="101"/>
      <c r="AH59" s="112"/>
      <c r="AI59" s="374">
        <f>SUM(AI57:AK58)</f>
        <v>0</v>
      </c>
      <c r="AJ59" s="375"/>
      <c r="AK59" s="375"/>
      <c r="AL59" s="376" t="s">
        <v>12</v>
      </c>
      <c r="AM59" s="377"/>
      <c r="AT59" s="4"/>
    </row>
    <row r="60" spans="1:46" ht="15" customHeight="1">
      <c r="A60" s="272" t="s">
        <v>112</v>
      </c>
      <c r="B60" s="273"/>
      <c r="C60" s="273"/>
      <c r="D60" s="273"/>
      <c r="E60" s="273"/>
      <c r="F60" s="273"/>
      <c r="G60" s="274"/>
      <c r="H60" s="273" t="s">
        <v>113</v>
      </c>
      <c r="I60" s="273"/>
      <c r="J60" s="273"/>
      <c r="K60" s="273"/>
      <c r="L60" s="273"/>
      <c r="M60" s="272" t="s">
        <v>7</v>
      </c>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4"/>
    </row>
    <row r="61" spans="1:46" ht="15" customHeight="1">
      <c r="A61" s="139" t="s">
        <v>114</v>
      </c>
      <c r="B61" s="140"/>
      <c r="C61" s="140"/>
      <c r="D61" s="140"/>
      <c r="E61" s="141"/>
      <c r="F61" s="141"/>
      <c r="G61" s="142"/>
      <c r="H61" s="334"/>
      <c r="I61" s="334"/>
      <c r="J61" s="334"/>
      <c r="K61" s="334"/>
      <c r="L61" s="334"/>
      <c r="M61" s="397"/>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9"/>
    </row>
    <row r="62" spans="1:46" ht="15" customHeight="1">
      <c r="A62" s="75" t="s">
        <v>115</v>
      </c>
      <c r="B62" s="76"/>
      <c r="C62" s="76"/>
      <c r="D62" s="76"/>
      <c r="E62" s="77"/>
      <c r="F62" s="77"/>
      <c r="G62" s="78"/>
      <c r="H62" s="275"/>
      <c r="I62" s="275"/>
      <c r="J62" s="275"/>
      <c r="K62" s="275"/>
      <c r="L62" s="275"/>
      <c r="M62" s="276"/>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8"/>
    </row>
    <row r="63" spans="1:46" ht="15" customHeight="1">
      <c r="A63" s="75" t="s">
        <v>116</v>
      </c>
      <c r="B63" s="76"/>
      <c r="C63" s="76"/>
      <c r="D63" s="76"/>
      <c r="E63" s="77"/>
      <c r="F63" s="77"/>
      <c r="G63" s="78"/>
      <c r="H63" s="275"/>
      <c r="I63" s="275"/>
      <c r="J63" s="275"/>
      <c r="K63" s="275"/>
      <c r="L63" s="275"/>
      <c r="M63" s="276"/>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8"/>
    </row>
    <row r="64" spans="1:46" ht="15" customHeight="1">
      <c r="A64" s="75" t="s">
        <v>117</v>
      </c>
      <c r="B64" s="76"/>
      <c r="C64" s="76"/>
      <c r="D64" s="76"/>
      <c r="E64" s="77"/>
      <c r="F64" s="77"/>
      <c r="G64" s="78"/>
      <c r="H64" s="275"/>
      <c r="I64" s="275"/>
      <c r="J64" s="275"/>
      <c r="K64" s="275"/>
      <c r="L64" s="275"/>
      <c r="M64" s="276"/>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8"/>
    </row>
    <row r="65" spans="1:39" ht="15" customHeight="1">
      <c r="A65" s="75" t="s">
        <v>118</v>
      </c>
      <c r="B65" s="76"/>
      <c r="C65" s="76"/>
      <c r="D65" s="76"/>
      <c r="E65" s="77"/>
      <c r="F65" s="77"/>
      <c r="G65" s="78"/>
      <c r="H65" s="275"/>
      <c r="I65" s="275"/>
      <c r="J65" s="275"/>
      <c r="K65" s="275"/>
      <c r="L65" s="275"/>
      <c r="M65" s="276"/>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8"/>
    </row>
    <row r="66" spans="1:39" ht="15" customHeight="1">
      <c r="A66" s="75" t="s">
        <v>119</v>
      </c>
      <c r="B66" s="76"/>
      <c r="C66" s="76"/>
      <c r="D66" s="76"/>
      <c r="E66" s="77"/>
      <c r="F66" s="77"/>
      <c r="G66" s="78"/>
      <c r="H66" s="275"/>
      <c r="I66" s="275"/>
      <c r="J66" s="275"/>
      <c r="K66" s="275"/>
      <c r="L66" s="275"/>
      <c r="M66" s="276"/>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8"/>
    </row>
    <row r="67" spans="1:39" ht="15" customHeight="1">
      <c r="A67" s="75" t="s">
        <v>120</v>
      </c>
      <c r="B67" s="76"/>
      <c r="C67" s="76"/>
      <c r="D67" s="76"/>
      <c r="E67" s="77"/>
      <c r="F67" s="77"/>
      <c r="G67" s="78"/>
      <c r="H67" s="275"/>
      <c r="I67" s="275"/>
      <c r="J67" s="275"/>
      <c r="K67" s="275"/>
      <c r="L67" s="275"/>
      <c r="M67" s="276"/>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8"/>
    </row>
    <row r="68" spans="1:39" ht="15" customHeight="1">
      <c r="A68" s="75" t="s">
        <v>121</v>
      </c>
      <c r="B68" s="79"/>
      <c r="C68" s="79"/>
      <c r="D68" s="79"/>
      <c r="E68" s="79"/>
      <c r="F68" s="79"/>
      <c r="G68" s="80"/>
      <c r="H68" s="275"/>
      <c r="I68" s="275"/>
      <c r="J68" s="275"/>
      <c r="K68" s="275"/>
      <c r="L68" s="275"/>
      <c r="M68" s="276"/>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8"/>
    </row>
    <row r="69" spans="1:39" ht="15" customHeight="1">
      <c r="A69" s="81" t="s">
        <v>122</v>
      </c>
      <c r="B69" s="82"/>
      <c r="C69" s="82"/>
      <c r="D69" s="82"/>
      <c r="E69" s="83"/>
      <c r="F69" s="83"/>
      <c r="G69" s="84"/>
      <c r="H69" s="282"/>
      <c r="I69" s="282"/>
      <c r="J69" s="282"/>
      <c r="K69" s="282"/>
      <c r="L69" s="282"/>
      <c r="M69" s="283"/>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5"/>
    </row>
    <row r="70" spans="1:39" ht="15" customHeight="1">
      <c r="A70" s="85" t="s">
        <v>16</v>
      </c>
      <c r="B70" s="93"/>
      <c r="C70" s="93"/>
      <c r="D70" s="93"/>
      <c r="E70" s="86"/>
      <c r="F70" s="86"/>
      <c r="G70" s="87"/>
      <c r="H70" s="286">
        <f>SUM(H61:L69)</f>
        <v>0</v>
      </c>
      <c r="I70" s="286"/>
      <c r="J70" s="286"/>
      <c r="K70" s="286"/>
      <c r="L70" s="287"/>
      <c r="M70" s="288"/>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90"/>
    </row>
    <row r="71" spans="1:39" ht="4.5" customHeight="1">
      <c r="A71" s="88"/>
      <c r="B71" s="88"/>
      <c r="C71" s="88"/>
      <c r="D71" s="88"/>
      <c r="E71" s="94"/>
      <c r="F71" s="94"/>
      <c r="G71" s="94"/>
      <c r="H71" s="94"/>
      <c r="I71" s="94"/>
      <c r="J71" s="96"/>
      <c r="K71" s="96"/>
      <c r="L71" s="96"/>
      <c r="M71" s="96"/>
      <c r="N71" s="96"/>
      <c r="O71" s="94"/>
      <c r="P71" s="94"/>
      <c r="Q71" s="94"/>
      <c r="R71" s="94"/>
      <c r="S71" s="94"/>
      <c r="T71" s="94"/>
      <c r="U71" s="94"/>
      <c r="V71" s="94"/>
      <c r="W71" s="94"/>
      <c r="X71" s="94"/>
      <c r="Y71" s="97"/>
      <c r="Z71" s="97"/>
      <c r="AA71" s="97"/>
      <c r="AB71" s="97"/>
      <c r="AC71" s="97"/>
      <c r="AD71" s="97"/>
      <c r="AE71" s="94"/>
      <c r="AF71" s="94"/>
      <c r="AG71" s="94"/>
      <c r="AH71" s="94"/>
      <c r="AI71" s="94"/>
      <c r="AJ71" s="94"/>
      <c r="AK71" s="94"/>
      <c r="AL71" s="94"/>
      <c r="AM71" s="94"/>
    </row>
    <row r="72" spans="1:39">
      <c r="A72" s="43" t="s">
        <v>188</v>
      </c>
      <c r="B72" s="95"/>
      <c r="C72" s="95"/>
      <c r="D72" s="95"/>
      <c r="E72" s="95"/>
      <c r="F72" s="95"/>
      <c r="G72" s="95"/>
      <c r="H72" s="95"/>
      <c r="I72" s="95"/>
      <c r="J72" s="95"/>
      <c r="K72" s="95"/>
      <c r="L72" s="95"/>
      <c r="M72" s="95"/>
      <c r="N72" s="95"/>
      <c r="O72" s="95"/>
      <c r="P72" s="95"/>
      <c r="Q72" s="95"/>
      <c r="R72" s="95"/>
      <c r="S72" s="95"/>
      <c r="T72" s="95"/>
      <c r="U72" s="95"/>
      <c r="V72" s="95"/>
      <c r="W72" s="95"/>
      <c r="X72" s="95"/>
      <c r="Y72" s="72"/>
      <c r="Z72" s="72"/>
      <c r="AA72" s="72"/>
      <c r="AB72" s="72"/>
      <c r="AC72" s="72"/>
      <c r="AD72" s="72"/>
      <c r="AE72" s="95"/>
      <c r="AF72" s="95"/>
      <c r="AG72" s="95"/>
      <c r="AH72" s="95"/>
      <c r="AI72" s="95"/>
      <c r="AJ72" s="95"/>
      <c r="AK72" s="95"/>
      <c r="AL72" s="95"/>
      <c r="AM72" s="95"/>
    </row>
  </sheetData>
  <sheetProtection algorithmName="SHA-512" hashValue="St5//HY/Xg+UUYQJIOOiqHk1gG/5wVlI+QH9MFYoI+UnN76ib+ZNcQ2SSmxc+aqeWtunifS8PwHUZvU6QmDqMA==" saltValue="WvyLKULOfkdrtNcC+HWvEQ==" spinCount="100000" sheet="1" formatCells="0" formatColumns="0" formatRows="0" insertColumns="0" insertRows="0" autoFilter="0"/>
  <mergeCells count="172">
    <mergeCell ref="AI59:AK59"/>
    <mergeCell ref="AL59:AM59"/>
    <mergeCell ref="I17:P17"/>
    <mergeCell ref="Z17:AM17"/>
    <mergeCell ref="A15:H16"/>
    <mergeCell ref="I15:P16"/>
    <mergeCell ref="Q15:R16"/>
    <mergeCell ref="S15:Y16"/>
    <mergeCell ref="Z15:AM16"/>
    <mergeCell ref="Q17:R18"/>
    <mergeCell ref="S17:S18"/>
    <mergeCell ref="T17:T18"/>
    <mergeCell ref="U17:U18"/>
    <mergeCell ref="V17:V18"/>
    <mergeCell ref="W17:W18"/>
    <mergeCell ref="X17:X18"/>
    <mergeCell ref="Y17:Y18"/>
    <mergeCell ref="Z18:AM18"/>
    <mergeCell ref="I18:M18"/>
    <mergeCell ref="G17:H17"/>
    <mergeCell ref="A18:D18"/>
    <mergeCell ref="A17:F17"/>
    <mergeCell ref="AI58:AK58"/>
    <mergeCell ref="AL58:AM58"/>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L57:AM57"/>
    <mergeCell ref="AI57:AK57"/>
    <mergeCell ref="AE22:AG22"/>
    <mergeCell ref="AH22:AI22"/>
    <mergeCell ref="AI52:AK52"/>
    <mergeCell ref="AL52:AM52"/>
    <mergeCell ref="AI55:AK55"/>
    <mergeCell ref="AL55:AM55"/>
    <mergeCell ref="AI53:AK53"/>
    <mergeCell ref="AL53:AM53"/>
    <mergeCell ref="AI39:AK39"/>
    <mergeCell ref="AL39:AM39"/>
    <mergeCell ref="AI40:AK40"/>
    <mergeCell ref="AL40:AM40"/>
    <mergeCell ref="AE40:AH40"/>
    <mergeCell ref="AC54:AH54"/>
    <mergeCell ref="AI54:AK54"/>
    <mergeCell ref="AL54:AM54"/>
    <mergeCell ref="M43:AM43"/>
    <mergeCell ref="M44:AM44"/>
    <mergeCell ref="M28:AM28"/>
    <mergeCell ref="M27:AM27"/>
    <mergeCell ref="M32:AM32"/>
    <mergeCell ref="M33:AM3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A54:AB54"/>
    <mergeCell ref="M34:AM34"/>
    <mergeCell ref="AL25:AM25"/>
    <mergeCell ref="AI26:AK26"/>
    <mergeCell ref="AL26:AM26"/>
    <mergeCell ref="H29:L29"/>
    <mergeCell ref="H30:L30"/>
    <mergeCell ref="H31:L31"/>
    <mergeCell ref="H27:L27"/>
    <mergeCell ref="M29:AM29"/>
    <mergeCell ref="M30:AM30"/>
    <mergeCell ref="M31:AM31"/>
    <mergeCell ref="H32:L32"/>
    <mergeCell ref="H33:L33"/>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0:AM20"/>
    <mergeCell ref="AI25:AK25"/>
    <mergeCell ref="AE21:AH21"/>
    <mergeCell ref="A14:AM14"/>
    <mergeCell ref="A27:G27"/>
    <mergeCell ref="H28:L28"/>
    <mergeCell ref="H34:L34"/>
    <mergeCell ref="H50:L50"/>
    <mergeCell ref="M50:AM50"/>
    <mergeCell ref="H46:L46"/>
    <mergeCell ref="M46:AM46"/>
    <mergeCell ref="H47:L47"/>
    <mergeCell ref="M47:AM47"/>
    <mergeCell ref="H48:L48"/>
    <mergeCell ref="M48:AM48"/>
    <mergeCell ref="H37:L37"/>
    <mergeCell ref="AC39:AC40"/>
    <mergeCell ref="X40:Z40"/>
    <mergeCell ref="AA40:AB40"/>
    <mergeCell ref="H43:L43"/>
    <mergeCell ref="H44:L44"/>
    <mergeCell ref="A41:G41"/>
    <mergeCell ref="H41:L41"/>
    <mergeCell ref="M41:AM41"/>
    <mergeCell ref="H42:L42"/>
    <mergeCell ref="M42:AM42"/>
    <mergeCell ref="H45:L45"/>
    <mergeCell ref="M45:AM45"/>
    <mergeCell ref="X39:AB39"/>
    <mergeCell ref="H49:L49"/>
    <mergeCell ref="M49:AM49"/>
  </mergeCells>
  <phoneticPr fontId="4"/>
  <conditionalFormatting sqref="AI52:AK52">
    <cfRule type="expression" dxfId="1" priority="1">
      <formula>INDIRECT(ADDRESS(ROW(),COLUMN()))=TRUNC(INDIRECT(ADDRESS(ROW(),COLUMN())))</formula>
    </cfRule>
  </conditionalFormatting>
  <dataValidations count="6">
    <dataValidation imeMode="halfAlpha" allowBlank="1" showInputMessage="1" showErrorMessage="1" sqref="S24:V26 J24:N26 J39:N40 S39:V40"/>
    <dataValidation type="list" allowBlank="1" showInputMessage="1" showErrorMessage="1" sqref="Q17:R17">
      <formula1>"普通,当座"</formula1>
    </dataValidation>
    <dataValidation type="list" allowBlank="1" showInputMessage="1" showErrorMessage="1" sqref="G17:H17">
      <formula1>"銀行,金庫,信組,信連,農協,ゆうちょ,その他"</formula1>
    </dataValidation>
    <dataValidation type="whole" allowBlank="1" showInputMessage="1" showErrorMessage="1" sqref="E18:H18 N18:P18 S17:Y18">
      <formula1>0</formula1>
      <formula2>9</formula2>
    </dataValidation>
    <dataValidation type="list" allowBlank="1" showInputMessage="1" showErrorMessage="1" sqref="D9:G9">
      <formula1>都道府県</formula1>
    </dataValidation>
    <dataValidation type="list" allowBlank="1" showInputMessage="1" showErrorMessage="1" sqref="L10:Y10">
      <formula1>提供サービス</formula1>
    </dataValidation>
  </dataValidations>
  <printOptions horizontalCentered="1"/>
  <pageMargins left="0.55118110236220474" right="0.55118110236220474" top="0.62992125984251968" bottom="0.23622047244094491" header="0.51181102362204722" footer="0.35433070866141736"/>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2"/>
  <sheetViews>
    <sheetView showGridLines="0" view="pageBreakPreview" zoomScaleNormal="100" zoomScaleSheetLayoutView="100" workbookViewId="0">
      <selection activeCell="A2" sqref="A2"/>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147</v>
      </c>
    </row>
    <row r="2" spans="1:48" ht="7.5" customHeight="1"/>
    <row r="3" spans="1:48">
      <c r="A3" s="296" t="s">
        <v>230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8"/>
    </row>
    <row r="4" spans="1:48" ht="9"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48">
      <c r="A5" s="299" t="s">
        <v>56</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1"/>
    </row>
    <row r="6" spans="1:48" ht="4.5" customHeight="1">
      <c r="A6" s="196"/>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row>
    <row r="7" spans="1:48" ht="17.25" customHeight="1">
      <c r="A7" s="272" t="s">
        <v>22</v>
      </c>
      <c r="B7" s="273"/>
      <c r="C7" s="273"/>
      <c r="D7" s="273"/>
      <c r="E7" s="273"/>
      <c r="F7" s="273"/>
      <c r="G7" s="274"/>
      <c r="H7" s="323" t="s">
        <v>326</v>
      </c>
      <c r="I7" s="324"/>
      <c r="J7" s="324"/>
      <c r="K7" s="324"/>
      <c r="L7" s="324"/>
      <c r="M7" s="324"/>
      <c r="N7" s="325"/>
      <c r="O7" s="272" t="s">
        <v>57</v>
      </c>
      <c r="P7" s="273"/>
      <c r="Q7" s="273"/>
      <c r="R7" s="273"/>
      <c r="S7" s="274"/>
      <c r="T7" s="326" t="s">
        <v>284</v>
      </c>
      <c r="U7" s="327"/>
      <c r="V7" s="327"/>
      <c r="W7" s="327"/>
      <c r="X7" s="327"/>
      <c r="Y7" s="327"/>
      <c r="Z7" s="327"/>
      <c r="AA7" s="327"/>
      <c r="AB7" s="327"/>
      <c r="AC7" s="327"/>
      <c r="AD7" s="327"/>
      <c r="AE7" s="327"/>
      <c r="AF7" s="327"/>
      <c r="AG7" s="327"/>
      <c r="AH7" s="327"/>
      <c r="AI7" s="327"/>
      <c r="AJ7" s="327"/>
      <c r="AK7" s="327"/>
      <c r="AL7" s="327"/>
      <c r="AM7" s="328"/>
    </row>
    <row r="8" spans="1:48">
      <c r="A8" s="302" t="s">
        <v>58</v>
      </c>
      <c r="B8" s="303"/>
      <c r="C8" s="304"/>
      <c r="D8" s="272" t="s">
        <v>59</v>
      </c>
      <c r="E8" s="273"/>
      <c r="F8" s="273"/>
      <c r="G8" s="274"/>
      <c r="H8" s="25" t="s">
        <v>60</v>
      </c>
      <c r="I8" s="25"/>
      <c r="J8" s="25"/>
      <c r="K8" s="25"/>
      <c r="L8" s="25"/>
      <c r="M8" s="25"/>
      <c r="N8" s="25"/>
      <c r="O8" s="25"/>
      <c r="P8" s="25"/>
      <c r="Q8" s="25"/>
      <c r="R8" s="25"/>
      <c r="S8" s="26"/>
      <c r="T8" s="302" t="s">
        <v>61</v>
      </c>
      <c r="U8" s="303"/>
      <c r="V8" s="304"/>
      <c r="W8" s="272" t="s">
        <v>4</v>
      </c>
      <c r="X8" s="273"/>
      <c r="Y8" s="273"/>
      <c r="Z8" s="273"/>
      <c r="AA8" s="273"/>
      <c r="AB8" s="273"/>
      <c r="AC8" s="273"/>
      <c r="AD8" s="273"/>
      <c r="AE8" s="273"/>
      <c r="AF8" s="274"/>
      <c r="AG8" s="311" t="s">
        <v>63</v>
      </c>
      <c r="AH8" s="312"/>
      <c r="AI8" s="312"/>
      <c r="AJ8" s="312"/>
      <c r="AK8" s="312"/>
      <c r="AL8" s="312"/>
      <c r="AM8" s="313"/>
    </row>
    <row r="9" spans="1:48" ht="17.25" customHeight="1">
      <c r="A9" s="305"/>
      <c r="B9" s="306"/>
      <c r="C9" s="307"/>
      <c r="D9" s="308" t="s">
        <v>96</v>
      </c>
      <c r="E9" s="309"/>
      <c r="F9" s="309"/>
      <c r="G9" s="310"/>
      <c r="H9" s="314" t="s">
        <v>285</v>
      </c>
      <c r="I9" s="315"/>
      <c r="J9" s="315"/>
      <c r="K9" s="315"/>
      <c r="L9" s="315"/>
      <c r="M9" s="315"/>
      <c r="N9" s="315"/>
      <c r="O9" s="315"/>
      <c r="P9" s="315"/>
      <c r="Q9" s="315"/>
      <c r="R9" s="315"/>
      <c r="S9" s="316"/>
      <c r="T9" s="305"/>
      <c r="U9" s="306"/>
      <c r="V9" s="307"/>
      <c r="W9" s="317" t="s">
        <v>276</v>
      </c>
      <c r="X9" s="318"/>
      <c r="Y9" s="318"/>
      <c r="Z9" s="318"/>
      <c r="AA9" s="318"/>
      <c r="AB9" s="318"/>
      <c r="AC9" s="318"/>
      <c r="AD9" s="318"/>
      <c r="AE9" s="318"/>
      <c r="AF9" s="319"/>
      <c r="AG9" s="320" t="s">
        <v>329</v>
      </c>
      <c r="AH9" s="321"/>
      <c r="AI9" s="321"/>
      <c r="AJ9" s="321"/>
      <c r="AK9" s="321"/>
      <c r="AL9" s="321"/>
      <c r="AM9" s="322"/>
    </row>
    <row r="10" spans="1:48" s="3" customFormat="1" ht="20.25" customHeight="1">
      <c r="A10" s="29" t="s">
        <v>123</v>
      </c>
      <c r="B10" s="27"/>
      <c r="C10" s="30"/>
      <c r="D10" s="30"/>
      <c r="E10" s="28"/>
      <c r="F10" s="28"/>
      <c r="G10" s="28"/>
      <c r="H10" s="28"/>
      <c r="I10" s="28"/>
      <c r="J10" s="28"/>
      <c r="K10" s="31"/>
      <c r="L10" s="353" t="s">
        <v>165</v>
      </c>
      <c r="M10" s="354"/>
      <c r="N10" s="354"/>
      <c r="O10" s="354"/>
      <c r="P10" s="354"/>
      <c r="Q10" s="354"/>
      <c r="R10" s="354"/>
      <c r="S10" s="354"/>
      <c r="T10" s="354"/>
      <c r="U10" s="354"/>
      <c r="V10" s="354"/>
      <c r="W10" s="354"/>
      <c r="X10" s="354"/>
      <c r="Y10" s="355"/>
      <c r="Z10" s="348" t="s">
        <v>43</v>
      </c>
      <c r="AA10" s="349"/>
      <c r="AB10" s="350"/>
      <c r="AC10" s="327">
        <v>20</v>
      </c>
      <c r="AD10" s="327"/>
      <c r="AE10" s="351" t="s">
        <v>13</v>
      </c>
      <c r="AF10" s="352"/>
      <c r="AG10" s="345" t="s">
        <v>129</v>
      </c>
      <c r="AH10" s="346"/>
      <c r="AI10" s="347"/>
      <c r="AJ10" s="327">
        <v>5</v>
      </c>
      <c r="AK10" s="327"/>
      <c r="AL10" s="351" t="s">
        <v>13</v>
      </c>
      <c r="AM10" s="352"/>
      <c r="AP10" s="335"/>
      <c r="AQ10" s="335"/>
      <c r="AR10" s="335"/>
      <c r="AS10" s="335"/>
      <c r="AT10" s="335"/>
      <c r="AU10" s="335"/>
    </row>
    <row r="11" spans="1:48" s="3" customFormat="1" ht="18" customHeight="1">
      <c r="A11" s="356" t="s">
        <v>6</v>
      </c>
      <c r="B11" s="357"/>
      <c r="C11" s="357"/>
      <c r="D11" s="357"/>
      <c r="E11" s="357"/>
      <c r="F11" s="357"/>
      <c r="G11" s="357"/>
      <c r="H11" s="358"/>
      <c r="I11" s="10"/>
      <c r="J11" s="48" t="s">
        <v>150</v>
      </c>
      <c r="K11" s="49"/>
      <c r="L11" s="192"/>
      <c r="M11" s="192"/>
      <c r="N11" s="192"/>
      <c r="O11" s="192"/>
      <c r="P11" s="192"/>
      <c r="Q11" s="192"/>
      <c r="R11" s="192"/>
      <c r="S11" s="192"/>
      <c r="T11" s="192"/>
      <c r="U11" s="192"/>
      <c r="V11" s="192"/>
      <c r="W11" s="192"/>
      <c r="X11" s="192"/>
      <c r="Y11" s="10"/>
      <c r="Z11" s="48" t="s">
        <v>151</v>
      </c>
      <c r="AA11" s="49"/>
      <c r="AB11" s="192"/>
      <c r="AC11" s="192"/>
      <c r="AD11" s="192"/>
      <c r="AE11" s="192"/>
      <c r="AF11" s="192"/>
      <c r="AG11" s="192"/>
      <c r="AH11" s="192"/>
      <c r="AI11" s="192"/>
      <c r="AJ11" s="192"/>
      <c r="AK11" s="192"/>
      <c r="AL11" s="192"/>
      <c r="AM11" s="194"/>
    </row>
    <row r="12" spans="1:48" s="3" customFormat="1" ht="18" customHeight="1">
      <c r="A12" s="359"/>
      <c r="B12" s="360"/>
      <c r="C12" s="360"/>
      <c r="D12" s="360"/>
      <c r="E12" s="360"/>
      <c r="F12" s="360"/>
      <c r="G12" s="360"/>
      <c r="H12" s="361"/>
      <c r="I12" s="16"/>
      <c r="J12" s="51" t="s">
        <v>50</v>
      </c>
      <c r="K12" s="52"/>
      <c r="L12" s="193"/>
      <c r="M12" s="193"/>
      <c r="N12" s="193"/>
      <c r="O12" s="193"/>
      <c r="P12" s="193"/>
      <c r="Q12" s="193"/>
      <c r="R12" s="193"/>
      <c r="S12" s="193"/>
      <c r="T12" s="193"/>
      <c r="U12" s="52"/>
      <c r="V12" s="193"/>
      <c r="W12" s="193"/>
      <c r="X12" s="193"/>
      <c r="Y12" s="9"/>
      <c r="Z12" s="55" t="s">
        <v>49</v>
      </c>
      <c r="AA12" s="52"/>
      <c r="AB12" s="193"/>
      <c r="AC12" s="193"/>
      <c r="AD12" s="193"/>
      <c r="AE12" s="193"/>
      <c r="AF12" s="193"/>
      <c r="AG12" s="193"/>
      <c r="AH12" s="193"/>
      <c r="AI12" s="193"/>
      <c r="AJ12" s="193"/>
      <c r="AK12" s="193"/>
      <c r="AL12" s="193"/>
      <c r="AM12" s="195"/>
    </row>
    <row r="13" spans="1:48" s="3" customFormat="1" ht="9" customHeight="1">
      <c r="A13" s="57"/>
      <c r="B13" s="202"/>
      <c r="C13" s="202"/>
      <c r="D13" s="202"/>
      <c r="E13" s="202"/>
      <c r="F13" s="202"/>
      <c r="G13" s="202"/>
      <c r="H13" s="202"/>
      <c r="I13" s="59"/>
      <c r="J13" s="60"/>
      <c r="K13" s="59"/>
      <c r="L13" s="61"/>
      <c r="M13" s="61"/>
      <c r="N13" s="61"/>
      <c r="O13" s="61"/>
      <c r="P13" s="61"/>
      <c r="Q13" s="61"/>
      <c r="R13" s="61"/>
      <c r="S13" s="61"/>
      <c r="T13" s="61"/>
      <c r="U13" s="62"/>
      <c r="V13" s="61"/>
      <c r="W13" s="61"/>
      <c r="X13" s="61"/>
      <c r="Y13" s="51"/>
      <c r="Z13" s="55"/>
      <c r="AA13" s="52"/>
      <c r="AB13" s="193"/>
      <c r="AC13" s="193"/>
      <c r="AD13" s="193"/>
      <c r="AE13" s="193"/>
      <c r="AF13" s="193"/>
      <c r="AG13" s="193"/>
      <c r="AH13" s="193"/>
      <c r="AI13" s="193"/>
      <c r="AJ13" s="193"/>
      <c r="AK13" s="193"/>
      <c r="AL13" s="61"/>
      <c r="AM13" s="63"/>
    </row>
    <row r="14" spans="1:48" s="3" customFormat="1" ht="12">
      <c r="A14" s="299" t="s">
        <v>247</v>
      </c>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1"/>
    </row>
    <row r="15" spans="1:48" s="3" customFormat="1" ht="15" customHeight="1">
      <c r="A15" s="406" t="s">
        <v>243</v>
      </c>
      <c r="B15" s="407"/>
      <c r="C15" s="407"/>
      <c r="D15" s="407"/>
      <c r="E15" s="407"/>
      <c r="F15" s="407"/>
      <c r="G15" s="407"/>
      <c r="H15" s="407"/>
      <c r="I15" s="407" t="s">
        <v>239</v>
      </c>
      <c r="J15" s="407"/>
      <c r="K15" s="407"/>
      <c r="L15" s="407"/>
      <c r="M15" s="407"/>
      <c r="N15" s="407"/>
      <c r="O15" s="407"/>
      <c r="P15" s="407"/>
      <c r="Q15" s="407" t="s">
        <v>32</v>
      </c>
      <c r="R15" s="407"/>
      <c r="S15" s="406" t="s">
        <v>246</v>
      </c>
      <c r="T15" s="407"/>
      <c r="U15" s="407"/>
      <c r="V15" s="407"/>
      <c r="W15" s="407"/>
      <c r="X15" s="407"/>
      <c r="Y15" s="407"/>
      <c r="Z15" s="406" t="s">
        <v>244</v>
      </c>
      <c r="AA15" s="407"/>
      <c r="AB15" s="407"/>
      <c r="AC15" s="407"/>
      <c r="AD15" s="407"/>
      <c r="AE15" s="407"/>
      <c r="AF15" s="407"/>
      <c r="AG15" s="407"/>
      <c r="AH15" s="407"/>
      <c r="AI15" s="407"/>
      <c r="AJ15" s="407"/>
      <c r="AK15" s="407"/>
      <c r="AL15" s="407"/>
      <c r="AM15" s="407"/>
    </row>
    <row r="16" spans="1:48" s="3" customFormat="1" ht="15" customHeight="1">
      <c r="A16" s="407"/>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row>
    <row r="17" spans="1:50" s="3" customFormat="1" ht="20.100000000000001" customHeight="1">
      <c r="A17" s="326"/>
      <c r="B17" s="429"/>
      <c r="C17" s="429"/>
      <c r="D17" s="429"/>
      <c r="E17" s="429"/>
      <c r="F17" s="429"/>
      <c r="G17" s="424"/>
      <c r="H17" s="425"/>
      <c r="I17" s="400"/>
      <c r="J17" s="401"/>
      <c r="K17" s="401"/>
      <c r="L17" s="401"/>
      <c r="M17" s="401"/>
      <c r="N17" s="401"/>
      <c r="O17" s="401"/>
      <c r="P17" s="402"/>
      <c r="Q17" s="408" t="s">
        <v>250</v>
      </c>
      <c r="R17" s="409"/>
      <c r="S17" s="412"/>
      <c r="T17" s="414"/>
      <c r="U17" s="416"/>
      <c r="V17" s="414"/>
      <c r="W17" s="416"/>
      <c r="X17" s="414"/>
      <c r="Y17" s="418"/>
      <c r="Z17" s="403"/>
      <c r="AA17" s="404"/>
      <c r="AB17" s="404"/>
      <c r="AC17" s="404"/>
      <c r="AD17" s="404"/>
      <c r="AE17" s="404"/>
      <c r="AF17" s="404"/>
      <c r="AG17" s="404"/>
      <c r="AH17" s="404"/>
      <c r="AI17" s="404"/>
      <c r="AJ17" s="404"/>
      <c r="AK17" s="404"/>
      <c r="AL17" s="404"/>
      <c r="AM17" s="405"/>
    </row>
    <row r="18" spans="1:50" s="3" customFormat="1" ht="30" customHeight="1">
      <c r="A18" s="426" t="s">
        <v>274</v>
      </c>
      <c r="B18" s="427"/>
      <c r="C18" s="427"/>
      <c r="D18" s="428"/>
      <c r="E18" s="214"/>
      <c r="F18" s="215"/>
      <c r="G18" s="216"/>
      <c r="H18" s="217"/>
      <c r="I18" s="423" t="s">
        <v>245</v>
      </c>
      <c r="J18" s="379"/>
      <c r="K18" s="379"/>
      <c r="L18" s="379"/>
      <c r="M18" s="380"/>
      <c r="N18" s="9"/>
      <c r="O18" s="212"/>
      <c r="P18" s="213"/>
      <c r="Q18" s="410"/>
      <c r="R18" s="411"/>
      <c r="S18" s="413"/>
      <c r="T18" s="415"/>
      <c r="U18" s="417"/>
      <c r="V18" s="415"/>
      <c r="W18" s="417"/>
      <c r="X18" s="415"/>
      <c r="Y18" s="419"/>
      <c r="Z18" s="420"/>
      <c r="AA18" s="421"/>
      <c r="AB18" s="421"/>
      <c r="AC18" s="421"/>
      <c r="AD18" s="421"/>
      <c r="AE18" s="421"/>
      <c r="AF18" s="421"/>
      <c r="AG18" s="421"/>
      <c r="AH18" s="421"/>
      <c r="AI18" s="421"/>
      <c r="AJ18" s="421"/>
      <c r="AK18" s="421"/>
      <c r="AL18" s="421"/>
      <c r="AM18" s="422"/>
    </row>
    <row r="19" spans="1:50" s="3" customFormat="1" ht="8.1" customHeight="1">
      <c r="A19" s="64"/>
      <c r="B19" s="64"/>
      <c r="C19" s="64"/>
      <c r="D19" s="64"/>
      <c r="E19" s="64"/>
      <c r="F19" s="64"/>
      <c r="G19" s="64"/>
      <c r="H19" s="64"/>
      <c r="I19" s="60"/>
      <c r="J19" s="65"/>
      <c r="K19" s="59"/>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row>
    <row r="20" spans="1:50" s="3" customFormat="1" ht="12.75" thickBot="1">
      <c r="A20" s="299" t="s">
        <v>111</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1"/>
    </row>
    <row r="21" spans="1:50" s="3" customFormat="1" ht="19.5" customHeight="1" thickBot="1">
      <c r="A21" s="66" t="s">
        <v>192</v>
      </c>
      <c r="B21" s="64"/>
      <c r="C21" s="64"/>
      <c r="D21" s="64"/>
      <c r="E21" s="64"/>
      <c r="F21" s="64"/>
      <c r="G21" s="64"/>
      <c r="H21" s="64"/>
      <c r="I21" s="189" t="s">
        <v>144</v>
      </c>
      <c r="J21" s="65"/>
      <c r="K21" s="59"/>
      <c r="L21" s="61"/>
      <c r="M21" s="61"/>
      <c r="N21" s="61"/>
      <c r="O21" s="61"/>
      <c r="P21" s="61"/>
      <c r="Q21" s="61"/>
      <c r="R21" s="61"/>
      <c r="S21" s="61"/>
      <c r="T21" s="61"/>
      <c r="U21" s="61"/>
      <c r="V21" s="61"/>
      <c r="W21" s="61"/>
      <c r="X21" s="61"/>
      <c r="Y21" s="61"/>
      <c r="Z21" s="61"/>
      <c r="AA21" s="61"/>
      <c r="AB21" s="61"/>
      <c r="AC21" s="61"/>
      <c r="AD21" s="61"/>
      <c r="AE21" s="331" t="s">
        <v>125</v>
      </c>
      <c r="AF21" s="332"/>
      <c r="AG21" s="332"/>
      <c r="AH21" s="333"/>
      <c r="AI21" s="362">
        <f>(20*M22+5*V22)*10+ROUNDDOWN(AE22,0)</f>
        <v>303</v>
      </c>
      <c r="AJ21" s="363"/>
      <c r="AK21" s="363"/>
      <c r="AL21" s="336" t="s">
        <v>12</v>
      </c>
      <c r="AM21" s="337"/>
    </row>
    <row r="22" spans="1:50" s="3" customFormat="1" ht="19.5" customHeight="1">
      <c r="A22" s="32" t="s">
        <v>39</v>
      </c>
      <c r="B22" s="33"/>
      <c r="C22" s="34"/>
      <c r="D22" s="34"/>
      <c r="E22" s="34"/>
      <c r="F22" s="34"/>
      <c r="G22" s="35"/>
      <c r="H22" s="338" t="s">
        <v>40</v>
      </c>
      <c r="I22" s="339"/>
      <c r="J22" s="339"/>
      <c r="K22" s="339"/>
      <c r="L22" s="340"/>
      <c r="M22" s="341">
        <f>COUNTIFS(職員表!$H6:$H305,$H$7,職員表!$O6:$O305,20,職員表!I$6:I$305,個票2!$L$10)</f>
        <v>0</v>
      </c>
      <c r="N22" s="341"/>
      <c r="O22" s="341"/>
      <c r="P22" s="24" t="s">
        <v>13</v>
      </c>
      <c r="Q22" s="342" t="s">
        <v>42</v>
      </c>
      <c r="R22" s="343"/>
      <c r="S22" s="343"/>
      <c r="T22" s="343"/>
      <c r="U22" s="344"/>
      <c r="V22" s="341">
        <f>COUNTIFS(職員表!$H6:$H305,$H$7,職員表!$O6:$O305,5,職員表!I$6:I$305,個票2!$L$10)</f>
        <v>6</v>
      </c>
      <c r="W22" s="341"/>
      <c r="X22" s="341"/>
      <c r="Y22" s="74" t="s">
        <v>13</v>
      </c>
      <c r="Z22" s="199" t="s">
        <v>145</v>
      </c>
      <c r="AA22" s="200"/>
      <c r="AB22" s="200"/>
      <c r="AC22" s="200"/>
      <c r="AD22" s="201"/>
      <c r="AE22" s="329">
        <v>3</v>
      </c>
      <c r="AF22" s="330"/>
      <c r="AG22" s="330"/>
      <c r="AH22" s="386" t="s">
        <v>12</v>
      </c>
      <c r="AI22" s="386"/>
      <c r="AJ22" s="147" t="s">
        <v>146</v>
      </c>
      <c r="AK22" s="193"/>
      <c r="AL22" s="193"/>
      <c r="AM22" s="195"/>
      <c r="AO22" s="3">
        <f>IF(M22=0,,"有")</f>
        <v>0</v>
      </c>
      <c r="AX22" s="3">
        <f>IF(L22=0,,"有")</f>
        <v>0</v>
      </c>
    </row>
    <row r="23" spans="1:50" s="3" customFormat="1" ht="7.5" customHeight="1" thickBot="1">
      <c r="A23" s="64"/>
      <c r="B23" s="64"/>
      <c r="C23" s="64"/>
      <c r="D23" s="64"/>
      <c r="E23" s="64"/>
      <c r="F23" s="64"/>
      <c r="G23" s="64"/>
      <c r="H23" s="64"/>
      <c r="I23" s="60"/>
      <c r="J23" s="65"/>
      <c r="K23" s="59"/>
      <c r="L23" s="61"/>
      <c r="M23" s="61"/>
      <c r="N23" s="61"/>
      <c r="O23" s="61"/>
      <c r="P23" s="61"/>
      <c r="Q23" s="61"/>
      <c r="R23" s="61"/>
      <c r="S23" s="61"/>
      <c r="T23" s="61"/>
      <c r="U23" s="61"/>
      <c r="V23" s="61"/>
      <c r="W23" s="61"/>
      <c r="X23" s="197"/>
      <c r="Y23" s="197"/>
      <c r="Z23" s="197"/>
      <c r="AA23" s="197"/>
      <c r="AB23" s="197"/>
      <c r="AC23" s="197"/>
      <c r="AD23" s="192"/>
      <c r="AE23" s="61"/>
      <c r="AF23" s="61"/>
      <c r="AG23" s="61"/>
      <c r="AH23" s="61"/>
      <c r="AI23" s="61"/>
      <c r="AJ23" s="61"/>
      <c r="AK23" s="61"/>
      <c r="AL23" s="61"/>
      <c r="AM23" s="61"/>
    </row>
    <row r="24" spans="1:50" ht="19.5" customHeight="1" thickBot="1">
      <c r="A24" s="67" t="s">
        <v>223</v>
      </c>
      <c r="B24" s="64"/>
      <c r="C24" s="202"/>
      <c r="D24" s="64"/>
      <c r="E24" s="68"/>
      <c r="F24" s="64"/>
      <c r="G24" s="64"/>
      <c r="H24" s="64"/>
      <c r="I24" s="64"/>
      <c r="J24" s="69"/>
      <c r="K24" s="69"/>
      <c r="L24" s="69"/>
      <c r="M24" s="69"/>
      <c r="N24" s="69"/>
      <c r="O24" s="70"/>
      <c r="P24" s="71"/>
      <c r="Q24" s="72"/>
      <c r="R24" s="72"/>
      <c r="S24" s="69"/>
      <c r="T24" s="65"/>
      <c r="U24" s="69"/>
      <c r="V24" s="69"/>
      <c r="W24" s="202"/>
      <c r="X24" s="364" t="s">
        <v>127</v>
      </c>
      <c r="Y24" s="365"/>
      <c r="Z24" s="365"/>
      <c r="AA24" s="365"/>
      <c r="AB24" s="366"/>
      <c r="AC24" s="367" t="s">
        <v>124</v>
      </c>
      <c r="AD24" s="104" t="s">
        <v>52</v>
      </c>
      <c r="AE24" s="105"/>
      <c r="AF24" s="105"/>
      <c r="AG24" s="106"/>
      <c r="AH24" s="105"/>
      <c r="AI24" s="362">
        <f>MIN(X25,ROUNDDOWN(H37/1000,0))</f>
        <v>335</v>
      </c>
      <c r="AJ24" s="363"/>
      <c r="AK24" s="363"/>
      <c r="AL24" s="336" t="s">
        <v>12</v>
      </c>
      <c r="AM24" s="337"/>
    </row>
    <row r="25" spans="1:50">
      <c r="A25" s="67"/>
      <c r="B25" s="64"/>
      <c r="C25" s="154" t="s">
        <v>152</v>
      </c>
      <c r="D25" s="64"/>
      <c r="E25" s="68"/>
      <c r="F25" s="64"/>
      <c r="G25" s="64"/>
      <c r="H25" s="64"/>
      <c r="I25" s="64"/>
      <c r="J25" s="69"/>
      <c r="K25" s="69"/>
      <c r="L25" s="69"/>
      <c r="M25" s="69"/>
      <c r="N25" s="69"/>
      <c r="O25" s="70"/>
      <c r="P25" s="71"/>
      <c r="Q25" s="72"/>
      <c r="R25" s="72"/>
      <c r="S25" s="69"/>
      <c r="T25" s="65"/>
      <c r="U25" s="69"/>
      <c r="V25" s="69"/>
      <c r="W25" s="73"/>
      <c r="X25" s="368">
        <f>VLOOKUP(L10,助成上限額,2,FALSE)</f>
        <v>353</v>
      </c>
      <c r="Y25" s="369"/>
      <c r="Z25" s="369"/>
      <c r="AA25" s="370" t="s">
        <v>12</v>
      </c>
      <c r="AB25" s="371"/>
      <c r="AC25" s="367"/>
      <c r="AD25" s="205" t="s">
        <v>25</v>
      </c>
      <c r="AE25" s="107"/>
      <c r="AF25" s="107"/>
      <c r="AG25" s="107"/>
      <c r="AH25" s="109"/>
      <c r="AI25" s="329"/>
      <c r="AJ25" s="330"/>
      <c r="AK25" s="330"/>
      <c r="AL25" s="372" t="s">
        <v>12</v>
      </c>
      <c r="AM25" s="373"/>
      <c r="AV25" s="3"/>
    </row>
    <row r="26" spans="1:50">
      <c r="A26" s="202" t="s">
        <v>153</v>
      </c>
      <c r="B26" s="64"/>
      <c r="C26" s="202"/>
      <c r="D26" s="64"/>
      <c r="E26" s="68"/>
      <c r="F26" s="64"/>
      <c r="G26" s="64"/>
      <c r="H26" s="64"/>
      <c r="I26" s="64"/>
      <c r="J26" s="69"/>
      <c r="K26" s="69"/>
      <c r="L26" s="69"/>
      <c r="M26" s="69"/>
      <c r="N26" s="69"/>
      <c r="O26" s="70"/>
      <c r="P26" s="71"/>
      <c r="Q26" s="72"/>
      <c r="R26" s="72"/>
      <c r="S26" s="69"/>
      <c r="T26" s="65"/>
      <c r="U26" s="69"/>
      <c r="V26" s="69"/>
      <c r="W26" s="73"/>
      <c r="X26" s="368"/>
      <c r="Y26" s="369"/>
      <c r="Z26" s="369"/>
      <c r="AA26" s="370"/>
      <c r="AB26" s="371"/>
      <c r="AC26" s="367"/>
      <c r="AD26" s="203" t="s">
        <v>26</v>
      </c>
      <c r="AE26" s="108"/>
      <c r="AF26" s="108"/>
      <c r="AG26" s="108"/>
      <c r="AH26" s="208"/>
      <c r="AI26" s="374">
        <f>SUM(AI24:AK25)</f>
        <v>335</v>
      </c>
      <c r="AJ26" s="375"/>
      <c r="AK26" s="375"/>
      <c r="AL26" s="376" t="s">
        <v>12</v>
      </c>
      <c r="AM26" s="377"/>
    </row>
    <row r="27" spans="1:50" ht="15" customHeight="1">
      <c r="A27" s="272" t="s">
        <v>112</v>
      </c>
      <c r="B27" s="273"/>
      <c r="C27" s="273"/>
      <c r="D27" s="273"/>
      <c r="E27" s="273"/>
      <c r="F27" s="273"/>
      <c r="G27" s="274"/>
      <c r="H27" s="273" t="s">
        <v>113</v>
      </c>
      <c r="I27" s="273"/>
      <c r="J27" s="273"/>
      <c r="K27" s="273"/>
      <c r="L27" s="273"/>
      <c r="M27" s="272" t="s">
        <v>7</v>
      </c>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4"/>
    </row>
    <row r="28" spans="1:50" ht="15" customHeight="1">
      <c r="A28" s="139" t="s">
        <v>114</v>
      </c>
      <c r="B28" s="140"/>
      <c r="C28" s="140"/>
      <c r="D28" s="140"/>
      <c r="E28" s="141"/>
      <c r="F28" s="141"/>
      <c r="G28" s="142"/>
      <c r="H28" s="334"/>
      <c r="I28" s="334"/>
      <c r="J28" s="334"/>
      <c r="K28" s="334"/>
      <c r="L28" s="334"/>
      <c r="M28" s="397"/>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9"/>
    </row>
    <row r="29" spans="1:50" ht="15" customHeight="1">
      <c r="A29" s="75" t="s">
        <v>115</v>
      </c>
      <c r="B29" s="76"/>
      <c r="C29" s="76"/>
      <c r="D29" s="76"/>
      <c r="E29" s="77"/>
      <c r="F29" s="77"/>
      <c r="G29" s="78"/>
      <c r="H29" s="275">
        <v>50000</v>
      </c>
      <c r="I29" s="275"/>
      <c r="J29" s="275"/>
      <c r="K29" s="275"/>
      <c r="L29" s="275"/>
      <c r="M29" s="276" t="s">
        <v>278</v>
      </c>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8"/>
    </row>
    <row r="30" spans="1:50" ht="15" customHeight="1">
      <c r="A30" s="75" t="s">
        <v>116</v>
      </c>
      <c r="B30" s="76"/>
      <c r="C30" s="76"/>
      <c r="D30" s="76"/>
      <c r="E30" s="77"/>
      <c r="F30" s="77"/>
      <c r="G30" s="78"/>
      <c r="H30" s="275"/>
      <c r="I30" s="275"/>
      <c r="J30" s="275"/>
      <c r="K30" s="275"/>
      <c r="L30" s="275"/>
      <c r="M30" s="276"/>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8"/>
    </row>
    <row r="31" spans="1:50" ht="15" customHeight="1">
      <c r="A31" s="75" t="s">
        <v>117</v>
      </c>
      <c r="B31" s="76"/>
      <c r="C31" s="76"/>
      <c r="D31" s="76"/>
      <c r="E31" s="77"/>
      <c r="F31" s="77"/>
      <c r="G31" s="78"/>
      <c r="H31" s="275">
        <v>5000</v>
      </c>
      <c r="I31" s="275"/>
      <c r="J31" s="275"/>
      <c r="K31" s="275"/>
      <c r="L31" s="275"/>
      <c r="M31" s="276" t="s">
        <v>277</v>
      </c>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8"/>
    </row>
    <row r="32" spans="1:50" ht="15" customHeight="1">
      <c r="A32" s="75" t="s">
        <v>118</v>
      </c>
      <c r="B32" s="76"/>
      <c r="C32" s="76"/>
      <c r="D32" s="76"/>
      <c r="E32" s="77"/>
      <c r="F32" s="77"/>
      <c r="G32" s="78"/>
      <c r="H32" s="275">
        <v>220000</v>
      </c>
      <c r="I32" s="275"/>
      <c r="J32" s="275"/>
      <c r="K32" s="275"/>
      <c r="L32" s="275"/>
      <c r="M32" s="276" t="s">
        <v>281</v>
      </c>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8"/>
    </row>
    <row r="33" spans="1:48" ht="15" customHeight="1">
      <c r="A33" s="75" t="s">
        <v>119</v>
      </c>
      <c r="B33" s="76"/>
      <c r="C33" s="76"/>
      <c r="D33" s="76"/>
      <c r="E33" s="77"/>
      <c r="F33" s="77"/>
      <c r="G33" s="78"/>
      <c r="H33" s="275"/>
      <c r="I33" s="275"/>
      <c r="J33" s="275"/>
      <c r="K33" s="275"/>
      <c r="L33" s="275"/>
      <c r="M33" s="276"/>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8"/>
      <c r="AV33" s="3"/>
    </row>
    <row r="34" spans="1:48" ht="15" customHeight="1">
      <c r="A34" s="75" t="s">
        <v>120</v>
      </c>
      <c r="B34" s="76"/>
      <c r="C34" s="76"/>
      <c r="D34" s="76"/>
      <c r="E34" s="77"/>
      <c r="F34" s="77"/>
      <c r="G34" s="78"/>
      <c r="H34" s="275"/>
      <c r="I34" s="275"/>
      <c r="J34" s="275"/>
      <c r="K34" s="275"/>
      <c r="L34" s="275"/>
      <c r="M34" s="276"/>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8"/>
    </row>
    <row r="35" spans="1:48" ht="15" customHeight="1">
      <c r="A35" s="75" t="s">
        <v>121</v>
      </c>
      <c r="B35" s="79"/>
      <c r="C35" s="79"/>
      <c r="D35" s="79"/>
      <c r="E35" s="79"/>
      <c r="F35" s="79"/>
      <c r="G35" s="80"/>
      <c r="H35" s="275"/>
      <c r="I35" s="275"/>
      <c r="J35" s="275"/>
      <c r="K35" s="275"/>
      <c r="L35" s="275"/>
      <c r="M35" s="276"/>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8"/>
    </row>
    <row r="36" spans="1:48" ht="15" customHeight="1">
      <c r="A36" s="81" t="s">
        <v>122</v>
      </c>
      <c r="B36" s="82"/>
      <c r="C36" s="82"/>
      <c r="D36" s="82"/>
      <c r="E36" s="83"/>
      <c r="F36" s="83"/>
      <c r="G36" s="84"/>
      <c r="H36" s="282">
        <v>60000</v>
      </c>
      <c r="I36" s="282"/>
      <c r="J36" s="282"/>
      <c r="K36" s="282"/>
      <c r="L36" s="282"/>
      <c r="M36" s="283" t="s">
        <v>282</v>
      </c>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5"/>
    </row>
    <row r="37" spans="1:48" ht="15" customHeight="1">
      <c r="A37" s="85" t="s">
        <v>16</v>
      </c>
      <c r="B37" s="86"/>
      <c r="C37" s="86"/>
      <c r="D37" s="86"/>
      <c r="E37" s="86"/>
      <c r="F37" s="86"/>
      <c r="G37" s="87"/>
      <c r="H37" s="286">
        <f>SUM(H28:L36)</f>
        <v>335000</v>
      </c>
      <c r="I37" s="286"/>
      <c r="J37" s="286"/>
      <c r="K37" s="286"/>
      <c r="L37" s="287"/>
      <c r="M37" s="288"/>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90"/>
    </row>
    <row r="38" spans="1:48" ht="7.5" customHeigh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157"/>
      <c r="AI38" s="91"/>
      <c r="AJ38" s="91"/>
      <c r="AK38" s="91"/>
      <c r="AL38" s="91"/>
      <c r="AM38" s="91"/>
    </row>
    <row r="39" spans="1:48" ht="19.5" customHeight="1" thickBot="1">
      <c r="A39" s="67" t="s">
        <v>224</v>
      </c>
      <c r="B39" s="64"/>
      <c r="C39" s="202"/>
      <c r="D39" s="64"/>
      <c r="E39" s="68"/>
      <c r="F39" s="64"/>
      <c r="G39" s="64"/>
      <c r="H39" s="64"/>
      <c r="I39" s="64"/>
      <c r="J39" s="69"/>
      <c r="K39" s="69"/>
      <c r="L39" s="69"/>
      <c r="M39" s="69"/>
      <c r="N39" s="69"/>
      <c r="O39" s="70"/>
      <c r="P39" s="71"/>
      <c r="Q39" s="72"/>
      <c r="R39" s="72"/>
      <c r="S39" s="69"/>
      <c r="T39" s="65"/>
      <c r="U39" s="69"/>
      <c r="V39" s="69"/>
      <c r="W39" s="202"/>
      <c r="X39" s="279" t="s">
        <v>127</v>
      </c>
      <c r="Y39" s="280"/>
      <c r="Z39" s="280"/>
      <c r="AA39" s="280"/>
      <c r="AB39" s="281"/>
      <c r="AC39" s="291"/>
      <c r="AD39" s="207"/>
      <c r="AE39" s="207"/>
      <c r="AF39" s="207"/>
      <c r="AG39" s="207"/>
      <c r="AH39" s="207"/>
      <c r="AI39" s="393"/>
      <c r="AJ39" s="393"/>
      <c r="AK39" s="393"/>
      <c r="AL39" s="394"/>
      <c r="AM39" s="394"/>
    </row>
    <row r="40" spans="1:48" ht="14.25" thickBot="1">
      <c r="A40" s="67"/>
      <c r="B40" s="64"/>
      <c r="C40" s="154" t="s">
        <v>189</v>
      </c>
      <c r="D40" s="64"/>
      <c r="E40" s="68"/>
      <c r="F40" s="64"/>
      <c r="G40" s="64"/>
      <c r="H40" s="64"/>
      <c r="I40" s="64"/>
      <c r="J40" s="69"/>
      <c r="K40" s="69"/>
      <c r="L40" s="69"/>
      <c r="M40" s="69"/>
      <c r="N40" s="69"/>
      <c r="O40" s="70"/>
      <c r="P40" s="71"/>
      <c r="Q40" s="72"/>
      <c r="R40" s="72"/>
      <c r="S40" s="69"/>
      <c r="T40" s="65"/>
      <c r="U40" s="69"/>
      <c r="V40" s="69"/>
      <c r="W40" s="73"/>
      <c r="X40" s="292">
        <f>VLOOKUP(L10,助成上限額,5,FALSE)</f>
        <v>0</v>
      </c>
      <c r="Y40" s="293"/>
      <c r="Z40" s="293"/>
      <c r="AA40" s="294" t="s">
        <v>12</v>
      </c>
      <c r="AB40" s="295"/>
      <c r="AC40" s="291"/>
      <c r="AD40" s="207"/>
      <c r="AE40" s="331" t="s">
        <v>124</v>
      </c>
      <c r="AF40" s="332"/>
      <c r="AG40" s="332"/>
      <c r="AH40" s="333"/>
      <c r="AI40" s="395" t="str">
        <f>IF(OR(L10=計算用!A6, L10=計算用!A17,L10=計算用!A18,L10=計算用!A19,L10=計算用!A20,L10=計算用!A21,L10=計算用!A22,L10=計算用!A23),MIN(X40,ROUNDDOWN(H50/1000,0)),"")</f>
        <v/>
      </c>
      <c r="AJ40" s="396"/>
      <c r="AK40" s="396"/>
      <c r="AL40" s="336" t="s">
        <v>12</v>
      </c>
      <c r="AM40" s="337"/>
      <c r="AV40" s="3"/>
    </row>
    <row r="41" spans="1:48" ht="15" customHeight="1">
      <c r="A41" s="272" t="s">
        <v>112</v>
      </c>
      <c r="B41" s="273"/>
      <c r="C41" s="273"/>
      <c r="D41" s="273"/>
      <c r="E41" s="273"/>
      <c r="F41" s="273"/>
      <c r="G41" s="274"/>
      <c r="H41" s="273" t="s">
        <v>113</v>
      </c>
      <c r="I41" s="273"/>
      <c r="J41" s="273"/>
      <c r="K41" s="273"/>
      <c r="L41" s="273"/>
      <c r="M41" s="272" t="s">
        <v>7</v>
      </c>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4"/>
    </row>
    <row r="42" spans="1:48" ht="15" customHeight="1">
      <c r="A42" s="75" t="s">
        <v>190</v>
      </c>
      <c r="B42" s="76"/>
      <c r="C42" s="76"/>
      <c r="D42" s="76"/>
      <c r="E42" s="77"/>
      <c r="F42" s="77"/>
      <c r="G42" s="78"/>
      <c r="H42" s="275"/>
      <c r="I42" s="275"/>
      <c r="J42" s="275"/>
      <c r="K42" s="275"/>
      <c r="L42" s="275"/>
      <c r="M42" s="276"/>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8"/>
    </row>
    <row r="43" spans="1:48" ht="15" customHeight="1">
      <c r="A43" s="160" t="s">
        <v>198</v>
      </c>
      <c r="B43" s="76"/>
      <c r="C43" s="76"/>
      <c r="D43" s="76"/>
      <c r="E43" s="77"/>
      <c r="F43" s="77"/>
      <c r="G43" s="78"/>
      <c r="H43" s="275"/>
      <c r="I43" s="275"/>
      <c r="J43" s="275"/>
      <c r="K43" s="275"/>
      <c r="L43" s="275"/>
      <c r="M43" s="276"/>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8"/>
    </row>
    <row r="44" spans="1:48" ht="15" customHeight="1">
      <c r="A44" s="160" t="s">
        <v>118</v>
      </c>
      <c r="B44" s="76"/>
      <c r="C44" s="76"/>
      <c r="D44" s="76"/>
      <c r="E44" s="77"/>
      <c r="F44" s="77"/>
      <c r="G44" s="78"/>
      <c r="H44" s="275"/>
      <c r="I44" s="275"/>
      <c r="J44" s="275"/>
      <c r="K44" s="275"/>
      <c r="L44" s="275"/>
      <c r="M44" s="276"/>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8"/>
    </row>
    <row r="45" spans="1:48" ht="15" customHeight="1">
      <c r="A45" s="75" t="s">
        <v>119</v>
      </c>
      <c r="B45" s="76"/>
      <c r="C45" s="76"/>
      <c r="D45" s="76"/>
      <c r="E45" s="77"/>
      <c r="F45" s="77"/>
      <c r="G45" s="78"/>
      <c r="H45" s="275"/>
      <c r="I45" s="275"/>
      <c r="J45" s="275"/>
      <c r="K45" s="275"/>
      <c r="L45" s="275"/>
      <c r="M45" s="276"/>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8"/>
    </row>
    <row r="46" spans="1:48" ht="15" customHeight="1">
      <c r="A46" s="75" t="s">
        <v>117</v>
      </c>
      <c r="B46" s="76"/>
      <c r="C46" s="76"/>
      <c r="D46" s="76"/>
      <c r="E46" s="77"/>
      <c r="F46" s="77"/>
      <c r="G46" s="78"/>
      <c r="H46" s="275"/>
      <c r="I46" s="275"/>
      <c r="J46" s="275"/>
      <c r="K46" s="275"/>
      <c r="L46" s="275"/>
      <c r="M46" s="276"/>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8"/>
    </row>
    <row r="47" spans="1:48" ht="15" customHeight="1">
      <c r="A47" s="75" t="s">
        <v>120</v>
      </c>
      <c r="B47" s="76"/>
      <c r="C47" s="76"/>
      <c r="D47" s="76"/>
      <c r="E47" s="77"/>
      <c r="F47" s="77"/>
      <c r="G47" s="78"/>
      <c r="H47" s="275"/>
      <c r="I47" s="275"/>
      <c r="J47" s="275"/>
      <c r="K47" s="275"/>
      <c r="L47" s="275"/>
      <c r="M47" s="276"/>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8"/>
    </row>
    <row r="48" spans="1:48" ht="15" customHeight="1">
      <c r="A48" s="75" t="s">
        <v>121</v>
      </c>
      <c r="B48" s="79"/>
      <c r="C48" s="79"/>
      <c r="D48" s="79"/>
      <c r="E48" s="79"/>
      <c r="F48" s="79"/>
      <c r="G48" s="80"/>
      <c r="H48" s="275"/>
      <c r="I48" s="275"/>
      <c r="J48" s="275"/>
      <c r="K48" s="275"/>
      <c r="L48" s="275"/>
      <c r="M48" s="276"/>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8"/>
    </row>
    <row r="49" spans="1:46" ht="15" customHeight="1">
      <c r="A49" s="81" t="s">
        <v>122</v>
      </c>
      <c r="B49" s="82"/>
      <c r="C49" s="82"/>
      <c r="D49" s="82"/>
      <c r="E49" s="83"/>
      <c r="F49" s="83"/>
      <c r="G49" s="84"/>
      <c r="H49" s="282"/>
      <c r="I49" s="282"/>
      <c r="J49" s="282"/>
      <c r="K49" s="282"/>
      <c r="L49" s="282"/>
      <c r="M49" s="283"/>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5"/>
    </row>
    <row r="50" spans="1:46" ht="15" customHeight="1">
      <c r="A50" s="85" t="s">
        <v>16</v>
      </c>
      <c r="B50" s="86"/>
      <c r="C50" s="86"/>
      <c r="D50" s="86"/>
      <c r="E50" s="86"/>
      <c r="F50" s="86"/>
      <c r="G50" s="87"/>
      <c r="H50" s="286">
        <f>SUM(H42:L49)</f>
        <v>0</v>
      </c>
      <c r="I50" s="286"/>
      <c r="J50" s="286"/>
      <c r="K50" s="286"/>
      <c r="L50" s="287"/>
      <c r="M50" s="288"/>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90"/>
    </row>
    <row r="51" spans="1:46" ht="7.5" customHeight="1" thickBot="1">
      <c r="A51" s="88"/>
      <c r="B51" s="88"/>
      <c r="C51" s="88"/>
      <c r="D51" s="88"/>
      <c r="E51" s="89"/>
      <c r="F51" s="89"/>
      <c r="G51" s="89"/>
      <c r="H51" s="89"/>
      <c r="I51" s="89"/>
      <c r="J51" s="90"/>
      <c r="K51" s="90"/>
      <c r="L51" s="90"/>
      <c r="M51" s="90"/>
      <c r="N51" s="90"/>
      <c r="O51" s="91"/>
      <c r="P51" s="91"/>
      <c r="Q51" s="91"/>
      <c r="R51" s="91"/>
      <c r="S51" s="91"/>
      <c r="T51" s="91"/>
      <c r="U51" s="91"/>
      <c r="V51" s="91"/>
      <c r="W51" s="91"/>
      <c r="X51" s="91"/>
      <c r="Y51" s="91"/>
      <c r="Z51" s="91"/>
      <c r="AA51" s="91"/>
      <c r="AB51" s="91"/>
      <c r="AC51" s="91"/>
      <c r="AD51" s="91"/>
      <c r="AE51" s="91"/>
      <c r="AF51" s="91"/>
      <c r="AG51" s="91"/>
      <c r="AH51" s="156"/>
      <c r="AI51" s="91"/>
      <c r="AJ51" s="91"/>
      <c r="AK51" s="91"/>
      <c r="AL51" s="91"/>
      <c r="AM51" s="91"/>
    </row>
    <row r="52" spans="1:46" s="3" customFormat="1" ht="19.5" customHeight="1" thickBot="1">
      <c r="A52" s="66" t="s">
        <v>225</v>
      </c>
      <c r="B52" s="64"/>
      <c r="C52" s="64"/>
      <c r="D52" s="64"/>
      <c r="E52" s="64"/>
      <c r="F52" s="64"/>
      <c r="G52" s="64"/>
      <c r="H52" s="64"/>
      <c r="I52" s="60"/>
      <c r="J52" s="65"/>
      <c r="K52" s="59"/>
      <c r="L52" s="61"/>
      <c r="M52" s="61"/>
      <c r="N52" s="61"/>
      <c r="O52" s="61"/>
      <c r="P52" s="61"/>
      <c r="Q52" s="61"/>
      <c r="R52" s="61"/>
      <c r="S52" s="61"/>
      <c r="T52" s="61"/>
      <c r="U52" s="61"/>
      <c r="V52" s="61"/>
      <c r="W52" s="61"/>
      <c r="X52" s="61"/>
      <c r="Y52" s="61"/>
      <c r="Z52" s="61"/>
      <c r="AA52" s="61"/>
      <c r="AB52" s="61"/>
      <c r="AC52" s="61"/>
      <c r="AD52" s="61"/>
      <c r="AE52" s="331" t="s">
        <v>126</v>
      </c>
      <c r="AF52" s="332"/>
      <c r="AG52" s="332"/>
      <c r="AH52" s="333"/>
      <c r="AI52" s="387">
        <f>IF(L10=A54,X54*AI54/1000,IF(L10=A55,X55*AI55/1000,IF(NOT(OR(L10=A54,L10=A55)),X53*AI53/1000,)))</f>
        <v>4</v>
      </c>
      <c r="AJ52" s="388"/>
      <c r="AK52" s="388"/>
      <c r="AL52" s="336" t="s">
        <v>12</v>
      </c>
      <c r="AM52" s="337"/>
    </row>
    <row r="53" spans="1:46" s="3" customFormat="1" ht="15.75" customHeight="1">
      <c r="A53" s="342" t="s">
        <v>154</v>
      </c>
      <c r="B53" s="343"/>
      <c r="C53" s="343"/>
      <c r="D53" s="343"/>
      <c r="E53" s="343"/>
      <c r="F53" s="343"/>
      <c r="G53" s="343"/>
      <c r="H53" s="343"/>
      <c r="I53" s="343"/>
      <c r="J53" s="343"/>
      <c r="K53" s="343"/>
      <c r="L53" s="343"/>
      <c r="M53" s="343"/>
      <c r="N53" s="343"/>
      <c r="O53" s="343"/>
      <c r="P53" s="343"/>
      <c r="Q53" s="343"/>
      <c r="R53" s="343"/>
      <c r="S53" s="343"/>
      <c r="T53" s="343"/>
      <c r="U53" s="343"/>
      <c r="V53" s="343"/>
      <c r="W53" s="344"/>
      <c r="X53" s="378">
        <v>2000</v>
      </c>
      <c r="Y53" s="378"/>
      <c r="Z53" s="378"/>
      <c r="AA53" s="379" t="s">
        <v>23</v>
      </c>
      <c r="AB53" s="380"/>
      <c r="AC53" s="342" t="s">
        <v>24</v>
      </c>
      <c r="AD53" s="343"/>
      <c r="AE53" s="343"/>
      <c r="AF53" s="343"/>
      <c r="AG53" s="343"/>
      <c r="AH53" s="344"/>
      <c r="AI53" s="389">
        <v>2</v>
      </c>
      <c r="AJ53" s="390"/>
      <c r="AK53" s="390"/>
      <c r="AL53" s="391" t="s">
        <v>13</v>
      </c>
      <c r="AM53" s="392"/>
    </row>
    <row r="54" spans="1:46" s="3" customFormat="1" ht="15.75" customHeight="1">
      <c r="A54" s="342" t="s">
        <v>155</v>
      </c>
      <c r="B54" s="343"/>
      <c r="C54" s="343"/>
      <c r="D54" s="343"/>
      <c r="E54" s="343"/>
      <c r="F54" s="343"/>
      <c r="G54" s="343"/>
      <c r="H54" s="343"/>
      <c r="I54" s="343"/>
      <c r="J54" s="343"/>
      <c r="K54" s="343"/>
      <c r="L54" s="343"/>
      <c r="M54" s="343"/>
      <c r="N54" s="343"/>
      <c r="O54" s="343"/>
      <c r="P54" s="343"/>
      <c r="Q54" s="343"/>
      <c r="R54" s="343"/>
      <c r="S54" s="343"/>
      <c r="T54" s="343"/>
      <c r="U54" s="343"/>
      <c r="V54" s="343"/>
      <c r="W54" s="344"/>
      <c r="X54" s="378">
        <v>1500</v>
      </c>
      <c r="Y54" s="378"/>
      <c r="Z54" s="378"/>
      <c r="AA54" s="379" t="s">
        <v>23</v>
      </c>
      <c r="AB54" s="380"/>
      <c r="AC54" s="342" t="s">
        <v>24</v>
      </c>
      <c r="AD54" s="343"/>
      <c r="AE54" s="343"/>
      <c r="AF54" s="343"/>
      <c r="AG54" s="343"/>
      <c r="AH54" s="344"/>
      <c r="AI54" s="389"/>
      <c r="AJ54" s="390"/>
      <c r="AK54" s="390"/>
      <c r="AL54" s="351" t="s">
        <v>13</v>
      </c>
      <c r="AM54" s="352"/>
    </row>
    <row r="55" spans="1:46" s="3" customFormat="1" ht="15.75" customHeight="1">
      <c r="A55" s="342" t="s">
        <v>156</v>
      </c>
      <c r="B55" s="343"/>
      <c r="C55" s="343"/>
      <c r="D55" s="343"/>
      <c r="E55" s="343"/>
      <c r="F55" s="343"/>
      <c r="G55" s="343"/>
      <c r="H55" s="343"/>
      <c r="I55" s="343"/>
      <c r="J55" s="343"/>
      <c r="K55" s="343"/>
      <c r="L55" s="343"/>
      <c r="M55" s="343"/>
      <c r="N55" s="343"/>
      <c r="O55" s="343"/>
      <c r="P55" s="343"/>
      <c r="Q55" s="343"/>
      <c r="R55" s="343"/>
      <c r="S55" s="343"/>
      <c r="T55" s="343"/>
      <c r="U55" s="343"/>
      <c r="V55" s="343"/>
      <c r="W55" s="344"/>
      <c r="X55" s="378">
        <v>2500</v>
      </c>
      <c r="Y55" s="378"/>
      <c r="Z55" s="378"/>
      <c r="AA55" s="379" t="s">
        <v>23</v>
      </c>
      <c r="AB55" s="380"/>
      <c r="AC55" s="342" t="s">
        <v>24</v>
      </c>
      <c r="AD55" s="343"/>
      <c r="AE55" s="343"/>
      <c r="AF55" s="343"/>
      <c r="AG55" s="343"/>
      <c r="AH55" s="344"/>
      <c r="AI55" s="389"/>
      <c r="AJ55" s="390"/>
      <c r="AK55" s="390"/>
      <c r="AL55" s="351" t="s">
        <v>13</v>
      </c>
      <c r="AM55" s="352"/>
    </row>
    <row r="56" spans="1:46" s="3" customFormat="1" ht="7.5" customHeight="1" thickBot="1">
      <c r="A56" s="64"/>
      <c r="B56" s="64"/>
      <c r="C56" s="64"/>
      <c r="D56" s="64"/>
      <c r="E56" s="64"/>
      <c r="F56" s="64"/>
      <c r="G56" s="64"/>
      <c r="H56" s="64"/>
      <c r="I56" s="60"/>
      <c r="J56" s="65"/>
      <c r="K56" s="59"/>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row>
    <row r="57" spans="1:46" s="3" customFormat="1" ht="19.5" customHeight="1" thickBot="1">
      <c r="A57" s="66" t="s">
        <v>157</v>
      </c>
      <c r="B57" s="59"/>
      <c r="C57" s="64"/>
      <c r="D57" s="64"/>
      <c r="E57" s="64"/>
      <c r="F57" s="64"/>
      <c r="G57" s="64"/>
      <c r="H57" s="64"/>
      <c r="I57" s="60"/>
      <c r="J57" s="65"/>
      <c r="K57" s="59"/>
      <c r="L57" s="61"/>
      <c r="M57" s="61"/>
      <c r="N57" s="61"/>
      <c r="O57" s="62"/>
      <c r="P57" s="62"/>
      <c r="Q57" s="62"/>
      <c r="R57" s="62"/>
      <c r="S57" s="62"/>
      <c r="T57" s="92"/>
      <c r="U57" s="92"/>
      <c r="V57" s="92"/>
      <c r="W57" s="92"/>
      <c r="X57" s="279" t="s">
        <v>127</v>
      </c>
      <c r="Y57" s="280"/>
      <c r="Z57" s="280"/>
      <c r="AA57" s="280"/>
      <c r="AB57" s="281"/>
      <c r="AC57" s="385" t="s">
        <v>124</v>
      </c>
      <c r="AD57" s="104" t="s">
        <v>29</v>
      </c>
      <c r="AE57" s="105"/>
      <c r="AF57" s="105"/>
      <c r="AG57" s="105"/>
      <c r="AH57" s="110"/>
      <c r="AI57" s="362">
        <f>MIN(X58,ROUNDDOWN(H70/1000,0))</f>
        <v>200</v>
      </c>
      <c r="AJ57" s="363"/>
      <c r="AK57" s="363"/>
      <c r="AL57" s="336" t="s">
        <v>12</v>
      </c>
      <c r="AM57" s="337"/>
    </row>
    <row r="58" spans="1:46" s="3" customFormat="1" ht="12">
      <c r="A58" s="62"/>
      <c r="B58" s="155" t="s">
        <v>158</v>
      </c>
      <c r="C58" s="64"/>
      <c r="D58" s="64"/>
      <c r="E58" s="64"/>
      <c r="F58" s="64"/>
      <c r="G58" s="64"/>
      <c r="H58" s="64"/>
      <c r="I58" s="64"/>
      <c r="J58" s="64"/>
      <c r="K58" s="64"/>
      <c r="L58" s="64"/>
      <c r="M58" s="64"/>
      <c r="N58" s="64"/>
      <c r="O58" s="64"/>
      <c r="P58" s="64"/>
      <c r="Q58" s="64"/>
      <c r="R58" s="64"/>
      <c r="S58" s="64"/>
      <c r="T58" s="64"/>
      <c r="U58" s="64"/>
      <c r="V58" s="64"/>
      <c r="W58" s="64"/>
      <c r="X58" s="381">
        <f>VLOOKUP(L10,助成上限額,6,FALSE)</f>
        <v>200</v>
      </c>
      <c r="Y58" s="382"/>
      <c r="Z58" s="382"/>
      <c r="AA58" s="383" t="s">
        <v>12</v>
      </c>
      <c r="AB58" s="384"/>
      <c r="AC58" s="367"/>
      <c r="AD58" s="205" t="s">
        <v>25</v>
      </c>
      <c r="AE58" s="206"/>
      <c r="AF58" s="206"/>
      <c r="AG58" s="206"/>
      <c r="AH58" s="111"/>
      <c r="AI58" s="329">
        <v>0</v>
      </c>
      <c r="AJ58" s="330"/>
      <c r="AK58" s="330"/>
      <c r="AL58" s="372" t="s">
        <v>12</v>
      </c>
      <c r="AM58" s="373"/>
    </row>
    <row r="59" spans="1:46" s="3" customFormat="1" ht="12">
      <c r="A59" s="202" t="s">
        <v>130</v>
      </c>
      <c r="B59" s="64"/>
      <c r="C59" s="64"/>
      <c r="D59" s="64"/>
      <c r="E59" s="64"/>
      <c r="F59" s="64"/>
      <c r="G59" s="64"/>
      <c r="H59" s="64"/>
      <c r="I59" s="64"/>
      <c r="J59" s="64"/>
      <c r="K59" s="64"/>
      <c r="L59" s="64"/>
      <c r="M59" s="64"/>
      <c r="N59" s="64"/>
      <c r="O59" s="64"/>
      <c r="P59" s="64"/>
      <c r="Q59" s="64"/>
      <c r="R59" s="64"/>
      <c r="S59" s="64"/>
      <c r="T59" s="64"/>
      <c r="U59" s="64"/>
      <c r="V59" s="64"/>
      <c r="W59" s="64"/>
      <c r="X59" s="381" t="e">
        <f>VLOOKUP(L30,計算用!A24:G60,5,FALSE)</f>
        <v>#N/A</v>
      </c>
      <c r="Y59" s="382"/>
      <c r="Z59" s="382"/>
      <c r="AA59" s="383"/>
      <c r="AB59" s="384"/>
      <c r="AC59" s="367"/>
      <c r="AD59" s="203" t="s">
        <v>26</v>
      </c>
      <c r="AE59" s="204"/>
      <c r="AF59" s="204"/>
      <c r="AG59" s="204"/>
      <c r="AH59" s="112"/>
      <c r="AI59" s="374">
        <f>SUM(AI57:AK58)</f>
        <v>200</v>
      </c>
      <c r="AJ59" s="375"/>
      <c r="AK59" s="375"/>
      <c r="AL59" s="376" t="s">
        <v>12</v>
      </c>
      <c r="AM59" s="377"/>
      <c r="AT59" s="4"/>
    </row>
    <row r="60" spans="1:46" ht="15" customHeight="1">
      <c r="A60" s="272" t="s">
        <v>112</v>
      </c>
      <c r="B60" s="273"/>
      <c r="C60" s="273"/>
      <c r="D60" s="273"/>
      <c r="E60" s="273"/>
      <c r="F60" s="273"/>
      <c r="G60" s="274"/>
      <c r="H60" s="273" t="s">
        <v>113</v>
      </c>
      <c r="I60" s="273"/>
      <c r="J60" s="273"/>
      <c r="K60" s="273"/>
      <c r="L60" s="273"/>
      <c r="M60" s="272" t="s">
        <v>7</v>
      </c>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4"/>
    </row>
    <row r="61" spans="1:46" ht="15" customHeight="1">
      <c r="A61" s="139" t="s">
        <v>114</v>
      </c>
      <c r="B61" s="140"/>
      <c r="C61" s="140"/>
      <c r="D61" s="140"/>
      <c r="E61" s="141"/>
      <c r="F61" s="141"/>
      <c r="G61" s="142"/>
      <c r="H61" s="334"/>
      <c r="I61" s="334"/>
      <c r="J61" s="334"/>
      <c r="K61" s="334"/>
      <c r="L61" s="334"/>
      <c r="M61" s="397"/>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9"/>
    </row>
    <row r="62" spans="1:46" ht="15" customHeight="1">
      <c r="A62" s="75" t="s">
        <v>115</v>
      </c>
      <c r="B62" s="76"/>
      <c r="C62" s="76"/>
      <c r="D62" s="76"/>
      <c r="E62" s="77"/>
      <c r="F62" s="77"/>
      <c r="G62" s="78"/>
      <c r="H62" s="275"/>
      <c r="I62" s="275"/>
      <c r="J62" s="275"/>
      <c r="K62" s="275"/>
      <c r="L62" s="275"/>
      <c r="M62" s="276"/>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8"/>
    </row>
    <row r="63" spans="1:46" ht="15" customHeight="1">
      <c r="A63" s="75" t="s">
        <v>116</v>
      </c>
      <c r="B63" s="76"/>
      <c r="C63" s="76"/>
      <c r="D63" s="76"/>
      <c r="E63" s="77"/>
      <c r="F63" s="77"/>
      <c r="G63" s="78"/>
      <c r="H63" s="275"/>
      <c r="I63" s="275"/>
      <c r="J63" s="275"/>
      <c r="K63" s="275"/>
      <c r="L63" s="275"/>
      <c r="M63" s="276"/>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8"/>
    </row>
    <row r="64" spans="1:46" ht="15" customHeight="1">
      <c r="A64" s="75" t="s">
        <v>117</v>
      </c>
      <c r="B64" s="76"/>
      <c r="C64" s="76"/>
      <c r="D64" s="76"/>
      <c r="E64" s="77"/>
      <c r="F64" s="77"/>
      <c r="G64" s="78"/>
      <c r="H64" s="275"/>
      <c r="I64" s="275"/>
      <c r="J64" s="275"/>
      <c r="K64" s="275"/>
      <c r="L64" s="275"/>
      <c r="M64" s="276"/>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8"/>
    </row>
    <row r="65" spans="1:39" ht="15" customHeight="1">
      <c r="A65" s="75" t="s">
        <v>118</v>
      </c>
      <c r="B65" s="76"/>
      <c r="C65" s="76"/>
      <c r="D65" s="76"/>
      <c r="E65" s="77"/>
      <c r="F65" s="77"/>
      <c r="G65" s="78"/>
      <c r="H65" s="275"/>
      <c r="I65" s="275"/>
      <c r="J65" s="275"/>
      <c r="K65" s="275"/>
      <c r="L65" s="275"/>
      <c r="M65" s="276"/>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8"/>
    </row>
    <row r="66" spans="1:39" ht="15" customHeight="1">
      <c r="A66" s="75" t="s">
        <v>119</v>
      </c>
      <c r="B66" s="76"/>
      <c r="C66" s="76"/>
      <c r="D66" s="76"/>
      <c r="E66" s="77"/>
      <c r="F66" s="77"/>
      <c r="G66" s="78"/>
      <c r="H66" s="275"/>
      <c r="I66" s="275"/>
      <c r="J66" s="275"/>
      <c r="K66" s="275"/>
      <c r="L66" s="275"/>
      <c r="M66" s="276"/>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8"/>
    </row>
    <row r="67" spans="1:39" ht="15" customHeight="1">
      <c r="A67" s="75" t="s">
        <v>120</v>
      </c>
      <c r="B67" s="76"/>
      <c r="C67" s="76"/>
      <c r="D67" s="76"/>
      <c r="E67" s="77"/>
      <c r="F67" s="77"/>
      <c r="G67" s="78"/>
      <c r="H67" s="275"/>
      <c r="I67" s="275"/>
      <c r="J67" s="275"/>
      <c r="K67" s="275"/>
      <c r="L67" s="275"/>
      <c r="M67" s="276"/>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8"/>
    </row>
    <row r="68" spans="1:39" ht="15" customHeight="1">
      <c r="A68" s="75" t="s">
        <v>121</v>
      </c>
      <c r="B68" s="79"/>
      <c r="C68" s="79"/>
      <c r="D68" s="79"/>
      <c r="E68" s="79"/>
      <c r="F68" s="79"/>
      <c r="G68" s="80"/>
      <c r="H68" s="275"/>
      <c r="I68" s="275"/>
      <c r="J68" s="275"/>
      <c r="K68" s="275"/>
      <c r="L68" s="275"/>
      <c r="M68" s="276"/>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8"/>
    </row>
    <row r="69" spans="1:39" ht="15" customHeight="1">
      <c r="A69" s="81" t="s">
        <v>122</v>
      </c>
      <c r="B69" s="82"/>
      <c r="C69" s="82"/>
      <c r="D69" s="82"/>
      <c r="E69" s="83"/>
      <c r="F69" s="83"/>
      <c r="G69" s="84"/>
      <c r="H69" s="282">
        <v>215000</v>
      </c>
      <c r="I69" s="282"/>
      <c r="J69" s="282"/>
      <c r="K69" s="282"/>
      <c r="L69" s="282"/>
      <c r="M69" s="283" t="s">
        <v>283</v>
      </c>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5"/>
    </row>
    <row r="70" spans="1:39" ht="15" customHeight="1">
      <c r="A70" s="85" t="s">
        <v>16</v>
      </c>
      <c r="B70" s="93"/>
      <c r="C70" s="93"/>
      <c r="D70" s="93"/>
      <c r="E70" s="86"/>
      <c r="F70" s="86"/>
      <c r="G70" s="87"/>
      <c r="H70" s="286">
        <f>SUM(H61:L69)</f>
        <v>215000</v>
      </c>
      <c r="I70" s="286"/>
      <c r="J70" s="286"/>
      <c r="K70" s="286"/>
      <c r="L70" s="287"/>
      <c r="M70" s="288"/>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90"/>
    </row>
    <row r="71" spans="1:39" ht="4.5" customHeight="1">
      <c r="A71" s="88"/>
      <c r="B71" s="88"/>
      <c r="C71" s="88"/>
      <c r="D71" s="88"/>
      <c r="E71" s="94"/>
      <c r="F71" s="94"/>
      <c r="G71" s="94"/>
      <c r="H71" s="94"/>
      <c r="I71" s="94"/>
      <c r="J71" s="96"/>
      <c r="K71" s="96"/>
      <c r="L71" s="96"/>
      <c r="M71" s="96"/>
      <c r="N71" s="96"/>
      <c r="O71" s="94"/>
      <c r="P71" s="94"/>
      <c r="Q71" s="94"/>
      <c r="R71" s="94"/>
      <c r="S71" s="94"/>
      <c r="T71" s="94"/>
      <c r="U71" s="94"/>
      <c r="V71" s="94"/>
      <c r="W71" s="94"/>
      <c r="X71" s="94"/>
      <c r="Y71" s="97"/>
      <c r="Z71" s="97"/>
      <c r="AA71" s="97"/>
      <c r="AB71" s="97"/>
      <c r="AC71" s="97"/>
      <c r="AD71" s="97"/>
      <c r="AE71" s="94"/>
      <c r="AF71" s="94"/>
      <c r="AG71" s="94"/>
      <c r="AH71" s="94"/>
      <c r="AI71" s="94"/>
      <c r="AJ71" s="94"/>
      <c r="AK71" s="94"/>
      <c r="AL71" s="94"/>
      <c r="AM71" s="94"/>
    </row>
    <row r="72" spans="1:39">
      <c r="A72" s="43" t="s">
        <v>188</v>
      </c>
      <c r="B72" s="95"/>
      <c r="C72" s="95"/>
      <c r="D72" s="95"/>
      <c r="E72" s="95"/>
      <c r="F72" s="95"/>
      <c r="G72" s="95"/>
      <c r="H72" s="95"/>
      <c r="I72" s="95"/>
      <c r="J72" s="95"/>
      <c r="K72" s="95"/>
      <c r="L72" s="95"/>
      <c r="M72" s="95"/>
      <c r="N72" s="95"/>
      <c r="O72" s="95"/>
      <c r="P72" s="95"/>
      <c r="Q72" s="95"/>
      <c r="R72" s="95"/>
      <c r="S72" s="95"/>
      <c r="T72" s="95"/>
      <c r="U72" s="95"/>
      <c r="V72" s="95"/>
      <c r="W72" s="95"/>
      <c r="X72" s="95"/>
      <c r="Y72" s="72"/>
      <c r="Z72" s="72"/>
      <c r="AA72" s="72"/>
      <c r="AB72" s="72"/>
      <c r="AC72" s="72"/>
      <c r="AD72" s="72"/>
      <c r="AE72" s="95"/>
      <c r="AF72" s="95"/>
      <c r="AG72" s="95"/>
      <c r="AH72" s="95"/>
      <c r="AI72" s="95"/>
      <c r="AJ72" s="95"/>
      <c r="AK72" s="95"/>
      <c r="AL72" s="95"/>
      <c r="AM72" s="95"/>
    </row>
  </sheetData>
  <sheetProtection algorithmName="SHA-512" hashValue="H4a2TO54W5sthrgi7AUpZoU3epb6OWAJWOMplbpQ/Z2ahLo28XtvI2OIaBOJrETFdkCJ84NuL+jrNG146ybe9Q==" saltValue="hqQ5+kBiAT2z7Cg26fUWqA==" spinCount="100000" sheet="1" formatCells="0" formatColumns="0" formatRows="0" insertColumns="0" insertRows="0" autoFilter="0"/>
  <mergeCells count="172">
    <mergeCell ref="H69:L69"/>
    <mergeCell ref="M69:AM69"/>
    <mergeCell ref="H70:L70"/>
    <mergeCell ref="M70:AM70"/>
    <mergeCell ref="H66:L66"/>
    <mergeCell ref="M66:AM66"/>
    <mergeCell ref="H67:L67"/>
    <mergeCell ref="M67:AM67"/>
    <mergeCell ref="H68:L68"/>
    <mergeCell ref="M68:AM68"/>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X57:AB57"/>
    <mergeCell ref="AC57:AC59"/>
    <mergeCell ref="AI57:AK57"/>
    <mergeCell ref="AL57:AM57"/>
    <mergeCell ref="X58:Z59"/>
    <mergeCell ref="AA58:AB59"/>
    <mergeCell ref="AI58:AK58"/>
    <mergeCell ref="AL58:AM58"/>
    <mergeCell ref="AI59:AK59"/>
    <mergeCell ref="AL59:AM59"/>
    <mergeCell ref="A55:W55"/>
    <mergeCell ref="X55:Z55"/>
    <mergeCell ref="AA55:AB55"/>
    <mergeCell ref="AC55:AH55"/>
    <mergeCell ref="AI55:AK55"/>
    <mergeCell ref="AL55:AM55"/>
    <mergeCell ref="A54:W54"/>
    <mergeCell ref="X54:Z54"/>
    <mergeCell ref="AA54:AB54"/>
    <mergeCell ref="AC54:AH54"/>
    <mergeCell ref="AI54:AK54"/>
    <mergeCell ref="AL54:AM54"/>
    <mergeCell ref="AE52:AH52"/>
    <mergeCell ref="AI52:AK52"/>
    <mergeCell ref="AL52:AM52"/>
    <mergeCell ref="A53:W53"/>
    <mergeCell ref="X53:Z53"/>
    <mergeCell ref="AA53:AB53"/>
    <mergeCell ref="AC53:AH53"/>
    <mergeCell ref="AI53:AK53"/>
    <mergeCell ref="AL53:AM53"/>
    <mergeCell ref="H48:L48"/>
    <mergeCell ref="M48:AM48"/>
    <mergeCell ref="H49:L49"/>
    <mergeCell ref="M49:AM49"/>
    <mergeCell ref="H50:L50"/>
    <mergeCell ref="M50:AM50"/>
    <mergeCell ref="H45:L45"/>
    <mergeCell ref="M45:AM45"/>
    <mergeCell ref="H46:L46"/>
    <mergeCell ref="M46:AM46"/>
    <mergeCell ref="H47:L47"/>
    <mergeCell ref="M47:AM47"/>
    <mergeCell ref="H42:L42"/>
    <mergeCell ref="M42:AM42"/>
    <mergeCell ref="H43:L43"/>
    <mergeCell ref="M43:AM43"/>
    <mergeCell ref="H44:L44"/>
    <mergeCell ref="M44:AM44"/>
    <mergeCell ref="AE40:AH40"/>
    <mergeCell ref="AI40:AK40"/>
    <mergeCell ref="AL40:AM40"/>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33:L33"/>
    <mergeCell ref="M33:AM33"/>
    <mergeCell ref="H34:L34"/>
    <mergeCell ref="M34:AM34"/>
    <mergeCell ref="H35:L35"/>
    <mergeCell ref="M35:AM35"/>
    <mergeCell ref="H30:L30"/>
    <mergeCell ref="M30:AM30"/>
    <mergeCell ref="H31:L31"/>
    <mergeCell ref="M31:AM31"/>
    <mergeCell ref="H32:L32"/>
    <mergeCell ref="M32:AM32"/>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A20:AM20"/>
    <mergeCell ref="AE21:AH21"/>
    <mergeCell ref="AI21:AK21"/>
    <mergeCell ref="AL21:AM21"/>
    <mergeCell ref="H22:L22"/>
    <mergeCell ref="M22:O22"/>
    <mergeCell ref="Q22:U22"/>
    <mergeCell ref="V22:X22"/>
    <mergeCell ref="AE22:AG22"/>
    <mergeCell ref="AH22:AI22"/>
    <mergeCell ref="U17:U18"/>
    <mergeCell ref="V17:V18"/>
    <mergeCell ref="W17:W18"/>
    <mergeCell ref="X17:X18"/>
    <mergeCell ref="Y17:Y18"/>
    <mergeCell ref="Z17:AM17"/>
    <mergeCell ref="Z18:AM18"/>
    <mergeCell ref="A17:F17"/>
    <mergeCell ref="G17:H17"/>
    <mergeCell ref="I17:P17"/>
    <mergeCell ref="Q17:R18"/>
    <mergeCell ref="S17:S18"/>
    <mergeCell ref="T17:T18"/>
    <mergeCell ref="A18:D18"/>
    <mergeCell ref="I18:M18"/>
    <mergeCell ref="AL10:AM10"/>
    <mergeCell ref="AP10:AU10"/>
    <mergeCell ref="A11:H12"/>
    <mergeCell ref="A14:AM14"/>
    <mergeCell ref="A15:H16"/>
    <mergeCell ref="I15:P16"/>
    <mergeCell ref="Q15:R16"/>
    <mergeCell ref="S15:Y16"/>
    <mergeCell ref="Z15:AM16"/>
    <mergeCell ref="L10:Y10"/>
    <mergeCell ref="Z10:AB10"/>
    <mergeCell ref="AC10:AD10"/>
    <mergeCell ref="AE10:AF10"/>
    <mergeCell ref="AG10:AI10"/>
    <mergeCell ref="AJ10:AK10"/>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s>
  <phoneticPr fontId="4"/>
  <conditionalFormatting sqref="AI52:AK52">
    <cfRule type="expression" dxfId="0" priority="1">
      <formula>INDIRECT(ADDRESS(ROW(),COLUMN()))=TRUNC(INDIRECT(ADDRESS(ROW(),COLUMN())))</formula>
    </cfRule>
  </conditionalFormatting>
  <dataValidations count="6">
    <dataValidation type="whole" allowBlank="1" showInputMessage="1" showErrorMessage="1" sqref="E18:H18 N18:P18 S17:Y18">
      <formula1>0</formula1>
      <formula2>9</formula2>
    </dataValidation>
    <dataValidation type="list" allowBlank="1" showInputMessage="1" showErrorMessage="1" sqref="G17:H17">
      <formula1>"銀行,金庫,信組,信連,農協,ゆうちょ,その他"</formula1>
    </dataValidation>
    <dataValidation type="list" allowBlank="1" showInputMessage="1" showErrorMessage="1" sqref="Q17:R17">
      <formula1>"普通,当座"</formula1>
    </dataValidation>
    <dataValidation imeMode="halfAlpha" allowBlank="1" showInputMessage="1" showErrorMessage="1" sqref="S24:V26 J24:N26 J39:N40 S39:V40"/>
    <dataValidation type="list" allowBlank="1" showInputMessage="1" showErrorMessage="1" sqref="L10:Y10">
      <formula1>提供サービス</formula1>
    </dataValidation>
    <dataValidation type="list" allowBlank="1" showInputMessage="1" showErrorMessage="1" sqref="D9:G9">
      <formula1>都道府県</formula1>
    </dataValidation>
  </dataValidations>
  <printOptions horizontalCentered="1"/>
  <pageMargins left="0.55118110236220474" right="0.55118110236220474" top="0.62992125984251968" bottom="0.23622047244094491" header="0.51181102362204722" footer="0.35433070866141736"/>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A2" sqref="A2"/>
    </sheetView>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20.100000000000001" customHeight="1">
      <c r="A1" s="7" t="s">
        <v>193</v>
      </c>
    </row>
    <row r="2" spans="1:23" ht="20.100000000000001" customHeight="1"/>
    <row r="3" spans="1:23">
      <c r="A3" s="11" t="s">
        <v>255</v>
      </c>
      <c r="O3" s="15"/>
      <c r="P3" s="15"/>
      <c r="Q3" s="15"/>
      <c r="R3" s="15"/>
      <c r="T3" s="15"/>
      <c r="U3" s="15"/>
    </row>
    <row r="4" spans="1:23" ht="18" customHeight="1">
      <c r="A4" s="265"/>
      <c r="B4" s="433" t="s">
        <v>19</v>
      </c>
      <c r="C4" s="433" t="s">
        <v>21</v>
      </c>
      <c r="D4" s="433" t="s">
        <v>20</v>
      </c>
      <c r="E4" s="21"/>
      <c r="F4" s="21"/>
      <c r="G4" s="430" t="s">
        <v>28</v>
      </c>
      <c r="H4" s="272" t="s">
        <v>27</v>
      </c>
      <c r="I4" s="273"/>
      <c r="J4" s="274"/>
      <c r="K4" s="272" t="s">
        <v>32</v>
      </c>
      <c r="L4" s="273"/>
      <c r="M4" s="273"/>
      <c r="N4" s="274"/>
      <c r="O4" s="432" t="s">
        <v>35</v>
      </c>
      <c r="P4" s="279" t="s">
        <v>207</v>
      </c>
      <c r="Q4" s="280"/>
      <c r="R4" s="280"/>
      <c r="S4" s="281"/>
      <c r="T4" s="279" t="s">
        <v>203</v>
      </c>
      <c r="U4" s="281"/>
      <c r="V4" s="143"/>
    </row>
    <row r="5" spans="1:23" ht="51.75" customHeight="1">
      <c r="A5" s="265"/>
      <c r="B5" s="433"/>
      <c r="C5" s="433"/>
      <c r="D5" s="433"/>
      <c r="E5" s="22" t="s">
        <v>44</v>
      </c>
      <c r="F5" s="22" t="s">
        <v>44</v>
      </c>
      <c r="G5" s="431"/>
      <c r="H5" s="182" t="s">
        <v>22</v>
      </c>
      <c r="I5" s="191" t="s">
        <v>264</v>
      </c>
      <c r="J5" s="182" t="s">
        <v>5</v>
      </c>
      <c r="K5" s="182" t="s">
        <v>30</v>
      </c>
      <c r="L5" s="182" t="s">
        <v>31</v>
      </c>
      <c r="M5" s="182" t="s">
        <v>36</v>
      </c>
      <c r="N5" s="181" t="s">
        <v>219</v>
      </c>
      <c r="O5" s="433"/>
      <c r="P5" s="183" t="s">
        <v>208</v>
      </c>
      <c r="Q5" s="183" t="s">
        <v>220</v>
      </c>
      <c r="R5" s="183" t="s">
        <v>209</v>
      </c>
      <c r="S5" s="183" t="s">
        <v>206</v>
      </c>
      <c r="T5" s="183" t="s">
        <v>204</v>
      </c>
      <c r="U5" s="184" t="s">
        <v>205</v>
      </c>
      <c r="V5" s="144"/>
      <c r="W5" s="3"/>
    </row>
    <row r="6" spans="1:23">
      <c r="A6" s="14">
        <v>1</v>
      </c>
      <c r="B6" s="221" t="s">
        <v>293</v>
      </c>
      <c r="C6" s="221" t="s">
        <v>294</v>
      </c>
      <c r="D6" s="222">
        <v>29346</v>
      </c>
      <c r="E6" s="180" t="str">
        <f t="shared" ref="E6:E20" si="0">B6&amp;C6&amp;D6</f>
        <v>職員１ショクイン１29346</v>
      </c>
      <c r="F6" s="180">
        <f t="shared" ref="F6:F20" si="1">IF(E6="","",COUNTIF($E$6:$E$85,E6))</f>
        <v>1</v>
      </c>
      <c r="G6" s="20" t="s">
        <v>295</v>
      </c>
      <c r="H6" s="223" t="s">
        <v>275</v>
      </c>
      <c r="I6" s="229" t="s">
        <v>164</v>
      </c>
      <c r="J6" s="19" t="s">
        <v>286</v>
      </c>
      <c r="K6" s="230" t="s">
        <v>33</v>
      </c>
      <c r="L6" s="230" t="s">
        <v>265</v>
      </c>
      <c r="M6" s="224" t="str">
        <f>K6&amp;L6</f>
        <v>その他の施設対象期間に10日以上勤務</v>
      </c>
      <c r="N6" s="170"/>
      <c r="O6" s="225">
        <f t="shared" ref="O6:O37" si="2">IFERROR(VLOOKUP(M6,慰労金単価,2,FALSE),"")</f>
        <v>5</v>
      </c>
      <c r="P6" s="231" t="s">
        <v>328</v>
      </c>
      <c r="Q6" s="231" t="s">
        <v>327</v>
      </c>
      <c r="R6" s="231"/>
      <c r="S6" s="226" t="str">
        <f>IF(F6&gt;=2,"","可")</f>
        <v>可</v>
      </c>
      <c r="T6" s="227"/>
      <c r="U6" s="228"/>
      <c r="V6" s="145"/>
      <c r="W6" s="3"/>
    </row>
    <row r="7" spans="1:23">
      <c r="A7" s="14">
        <f>A6+1</f>
        <v>2</v>
      </c>
      <c r="B7" s="221" t="s">
        <v>296</v>
      </c>
      <c r="C7" s="221" t="s">
        <v>297</v>
      </c>
      <c r="D7" s="222">
        <v>29347</v>
      </c>
      <c r="E7" s="180" t="str">
        <f t="shared" si="0"/>
        <v>職員２ショクイン２29347</v>
      </c>
      <c r="F7" s="180">
        <f t="shared" si="1"/>
        <v>1</v>
      </c>
      <c r="G7" s="20" t="s">
        <v>298</v>
      </c>
      <c r="H7" s="223" t="s">
        <v>275</v>
      </c>
      <c r="I7" s="229" t="s">
        <v>164</v>
      </c>
      <c r="J7" s="19" t="s">
        <v>286</v>
      </c>
      <c r="K7" s="230" t="s">
        <v>33</v>
      </c>
      <c r="L7" s="230" t="s">
        <v>265</v>
      </c>
      <c r="M7" s="224" t="str">
        <f t="shared" ref="M7:M16" si="3">K7&amp;L7</f>
        <v>その他の施設対象期間に10日以上勤務</v>
      </c>
      <c r="N7" s="170"/>
      <c r="O7" s="225">
        <f t="shared" si="2"/>
        <v>5</v>
      </c>
      <c r="P7" s="231" t="s">
        <v>328</v>
      </c>
      <c r="Q7" s="231" t="s">
        <v>327</v>
      </c>
      <c r="R7" s="231"/>
      <c r="S7" s="226" t="str">
        <f t="shared" ref="S7:S70" si="4">IF(F7&gt;=2,"","可")</f>
        <v>可</v>
      </c>
      <c r="T7" s="227"/>
      <c r="U7" s="228"/>
      <c r="V7" s="145"/>
    </row>
    <row r="8" spans="1:23">
      <c r="A8" s="14">
        <f t="shared" ref="A8:A14" si="5">A7+1</f>
        <v>3</v>
      </c>
      <c r="B8" s="221" t="s">
        <v>299</v>
      </c>
      <c r="C8" s="221" t="s">
        <v>300</v>
      </c>
      <c r="D8" s="222">
        <v>29348</v>
      </c>
      <c r="E8" s="180" t="str">
        <f t="shared" si="0"/>
        <v>職員３ショクイン３29348</v>
      </c>
      <c r="F8" s="180">
        <f t="shared" si="1"/>
        <v>1</v>
      </c>
      <c r="G8" s="20" t="s">
        <v>301</v>
      </c>
      <c r="H8" s="223" t="s">
        <v>275</v>
      </c>
      <c r="I8" s="229" t="s">
        <v>164</v>
      </c>
      <c r="J8" s="19" t="s">
        <v>286</v>
      </c>
      <c r="K8" s="230" t="s">
        <v>33</v>
      </c>
      <c r="L8" s="230" t="s">
        <v>265</v>
      </c>
      <c r="M8" s="224" t="str">
        <f t="shared" si="3"/>
        <v>その他の施設対象期間に10日以上勤務</v>
      </c>
      <c r="N8" s="170"/>
      <c r="O8" s="225">
        <f t="shared" si="2"/>
        <v>5</v>
      </c>
      <c r="P8" s="231" t="s">
        <v>328</v>
      </c>
      <c r="Q8" s="231" t="s">
        <v>327</v>
      </c>
      <c r="R8" s="231"/>
      <c r="S8" s="226" t="str">
        <f t="shared" si="4"/>
        <v>可</v>
      </c>
      <c r="T8" s="227"/>
      <c r="U8" s="228"/>
      <c r="V8" s="145"/>
      <c r="W8" s="3"/>
    </row>
    <row r="9" spans="1:23">
      <c r="A9" s="14">
        <f t="shared" si="5"/>
        <v>4</v>
      </c>
      <c r="B9" s="221" t="s">
        <v>302</v>
      </c>
      <c r="C9" s="221" t="s">
        <v>303</v>
      </c>
      <c r="D9" s="222">
        <v>29349</v>
      </c>
      <c r="E9" s="180" t="str">
        <f t="shared" si="0"/>
        <v>職員４ショクイン４29349</v>
      </c>
      <c r="F9" s="180">
        <f t="shared" si="1"/>
        <v>1</v>
      </c>
      <c r="G9" s="20" t="s">
        <v>304</v>
      </c>
      <c r="H9" s="223" t="s">
        <v>275</v>
      </c>
      <c r="I9" s="229" t="s">
        <v>164</v>
      </c>
      <c r="J9" s="19" t="s">
        <v>286</v>
      </c>
      <c r="K9" s="230" t="s">
        <v>33</v>
      </c>
      <c r="L9" s="230" t="s">
        <v>265</v>
      </c>
      <c r="M9" s="224" t="str">
        <f t="shared" si="3"/>
        <v>その他の施設対象期間に10日以上勤務</v>
      </c>
      <c r="N9" s="170"/>
      <c r="O9" s="225">
        <f t="shared" si="2"/>
        <v>5</v>
      </c>
      <c r="P9" s="231" t="s">
        <v>328</v>
      </c>
      <c r="Q9" s="231" t="s">
        <v>327</v>
      </c>
      <c r="R9" s="231"/>
      <c r="S9" s="226" t="str">
        <f t="shared" si="4"/>
        <v>可</v>
      </c>
      <c r="T9" s="227"/>
      <c r="U9" s="228"/>
      <c r="V9" s="145"/>
    </row>
    <row r="10" spans="1:23">
      <c r="A10" s="14">
        <f t="shared" si="5"/>
        <v>5</v>
      </c>
      <c r="B10" s="221" t="s">
        <v>305</v>
      </c>
      <c r="C10" s="221" t="s">
        <v>306</v>
      </c>
      <c r="D10" s="222">
        <v>29350</v>
      </c>
      <c r="E10" s="180" t="str">
        <f t="shared" si="0"/>
        <v>職員５ショクイン５29350</v>
      </c>
      <c r="F10" s="180">
        <f t="shared" si="1"/>
        <v>1</v>
      </c>
      <c r="G10" s="20" t="s">
        <v>307</v>
      </c>
      <c r="H10" s="223" t="s">
        <v>275</v>
      </c>
      <c r="I10" s="229" t="s">
        <v>164</v>
      </c>
      <c r="J10" s="19" t="s">
        <v>286</v>
      </c>
      <c r="K10" s="230" t="s">
        <v>33</v>
      </c>
      <c r="L10" s="230" t="s">
        <v>265</v>
      </c>
      <c r="M10" s="224" t="str">
        <f t="shared" si="3"/>
        <v>その他の施設対象期間に10日以上勤務</v>
      </c>
      <c r="N10" s="170"/>
      <c r="O10" s="225">
        <f t="shared" si="2"/>
        <v>5</v>
      </c>
      <c r="P10" s="231" t="s">
        <v>328</v>
      </c>
      <c r="Q10" s="231" t="s">
        <v>327</v>
      </c>
      <c r="R10" s="231"/>
      <c r="S10" s="226" t="str">
        <f t="shared" si="4"/>
        <v>可</v>
      </c>
      <c r="T10" s="227"/>
      <c r="U10" s="228"/>
      <c r="V10" s="145"/>
    </row>
    <row r="11" spans="1:23">
      <c r="A11" s="14">
        <f t="shared" si="5"/>
        <v>6</v>
      </c>
      <c r="B11" s="221" t="s">
        <v>308</v>
      </c>
      <c r="C11" s="221" t="s">
        <v>309</v>
      </c>
      <c r="D11" s="222">
        <v>29351</v>
      </c>
      <c r="E11" s="180" t="str">
        <f t="shared" si="0"/>
        <v>職員６ショクイン６29351</v>
      </c>
      <c r="F11" s="180">
        <f t="shared" si="1"/>
        <v>1</v>
      </c>
      <c r="G11" s="20" t="s">
        <v>310</v>
      </c>
      <c r="H11" s="223" t="s">
        <v>326</v>
      </c>
      <c r="I11" s="229" t="s">
        <v>165</v>
      </c>
      <c r="J11" s="19" t="s">
        <v>284</v>
      </c>
      <c r="K11" s="230" t="s">
        <v>33</v>
      </c>
      <c r="L11" s="230" t="s">
        <v>265</v>
      </c>
      <c r="M11" s="224" t="str">
        <f t="shared" si="3"/>
        <v>その他の施設対象期間に10日以上勤務</v>
      </c>
      <c r="N11" s="170"/>
      <c r="O11" s="225">
        <f t="shared" si="2"/>
        <v>5</v>
      </c>
      <c r="P11" s="231" t="s">
        <v>328</v>
      </c>
      <c r="Q11" s="231" t="s">
        <v>327</v>
      </c>
      <c r="R11" s="231"/>
      <c r="S11" s="226" t="str">
        <f t="shared" si="4"/>
        <v>可</v>
      </c>
      <c r="T11" s="227"/>
      <c r="U11" s="228"/>
      <c r="V11" s="145"/>
    </row>
    <row r="12" spans="1:23">
      <c r="A12" s="14">
        <f t="shared" si="5"/>
        <v>7</v>
      </c>
      <c r="B12" s="221" t="s">
        <v>311</v>
      </c>
      <c r="C12" s="221" t="s">
        <v>312</v>
      </c>
      <c r="D12" s="222">
        <v>29352</v>
      </c>
      <c r="E12" s="180" t="str">
        <f t="shared" si="0"/>
        <v>職員７ショクイン７29352</v>
      </c>
      <c r="F12" s="180">
        <f t="shared" si="1"/>
        <v>1</v>
      </c>
      <c r="G12" s="20" t="s">
        <v>313</v>
      </c>
      <c r="H12" s="223" t="s">
        <v>326</v>
      </c>
      <c r="I12" s="229" t="s">
        <v>165</v>
      </c>
      <c r="J12" s="19" t="s">
        <v>284</v>
      </c>
      <c r="K12" s="230" t="s">
        <v>33</v>
      </c>
      <c r="L12" s="230" t="s">
        <v>265</v>
      </c>
      <c r="M12" s="224" t="str">
        <f t="shared" si="3"/>
        <v>その他の施設対象期間に10日以上勤務</v>
      </c>
      <c r="N12" s="170"/>
      <c r="O12" s="225">
        <f t="shared" si="2"/>
        <v>5</v>
      </c>
      <c r="P12" s="231" t="s">
        <v>328</v>
      </c>
      <c r="Q12" s="231" t="s">
        <v>327</v>
      </c>
      <c r="R12" s="231"/>
      <c r="S12" s="226" t="str">
        <f t="shared" si="4"/>
        <v>可</v>
      </c>
      <c r="T12" s="227"/>
      <c r="U12" s="228"/>
      <c r="V12" s="145"/>
      <c r="W12" s="3"/>
    </row>
    <row r="13" spans="1:23">
      <c r="A13" s="14">
        <f t="shared" si="5"/>
        <v>8</v>
      </c>
      <c r="B13" s="221" t="s">
        <v>314</v>
      </c>
      <c r="C13" s="221" t="s">
        <v>315</v>
      </c>
      <c r="D13" s="222">
        <v>29353</v>
      </c>
      <c r="E13" s="180" t="str">
        <f t="shared" si="0"/>
        <v>職員８ショクイン８29353</v>
      </c>
      <c r="F13" s="180">
        <f t="shared" si="1"/>
        <v>1</v>
      </c>
      <c r="G13" s="20" t="s">
        <v>316</v>
      </c>
      <c r="H13" s="223" t="s">
        <v>326</v>
      </c>
      <c r="I13" s="229" t="s">
        <v>165</v>
      </c>
      <c r="J13" s="19" t="s">
        <v>284</v>
      </c>
      <c r="K13" s="230" t="s">
        <v>33</v>
      </c>
      <c r="L13" s="230" t="s">
        <v>265</v>
      </c>
      <c r="M13" s="224" t="str">
        <f t="shared" si="3"/>
        <v>その他の施設対象期間に10日以上勤務</v>
      </c>
      <c r="N13" s="170"/>
      <c r="O13" s="225">
        <f t="shared" si="2"/>
        <v>5</v>
      </c>
      <c r="P13" s="231" t="s">
        <v>328</v>
      </c>
      <c r="Q13" s="231" t="s">
        <v>327</v>
      </c>
      <c r="R13" s="231"/>
      <c r="S13" s="226" t="str">
        <f t="shared" si="4"/>
        <v>可</v>
      </c>
      <c r="T13" s="227"/>
      <c r="U13" s="228"/>
      <c r="V13" s="145"/>
    </row>
    <row r="14" spans="1:23">
      <c r="A14" s="14">
        <f t="shared" si="5"/>
        <v>9</v>
      </c>
      <c r="B14" s="221" t="s">
        <v>317</v>
      </c>
      <c r="C14" s="221" t="s">
        <v>318</v>
      </c>
      <c r="D14" s="222">
        <v>29354</v>
      </c>
      <c r="E14" s="180" t="str">
        <f t="shared" si="0"/>
        <v>職員９ショクイン９29354</v>
      </c>
      <c r="F14" s="180">
        <f t="shared" si="1"/>
        <v>1</v>
      </c>
      <c r="G14" s="20" t="s">
        <v>319</v>
      </c>
      <c r="H14" s="223" t="s">
        <v>326</v>
      </c>
      <c r="I14" s="229" t="s">
        <v>165</v>
      </c>
      <c r="J14" s="19" t="s">
        <v>284</v>
      </c>
      <c r="K14" s="230" t="s">
        <v>33</v>
      </c>
      <c r="L14" s="230" t="s">
        <v>265</v>
      </c>
      <c r="M14" s="224" t="str">
        <f t="shared" si="3"/>
        <v>その他の施設対象期間に10日以上勤務</v>
      </c>
      <c r="N14" s="170"/>
      <c r="O14" s="225">
        <f t="shared" si="2"/>
        <v>5</v>
      </c>
      <c r="P14" s="231" t="s">
        <v>328</v>
      </c>
      <c r="Q14" s="231" t="s">
        <v>327</v>
      </c>
      <c r="R14" s="231"/>
      <c r="S14" s="226" t="str">
        <f t="shared" si="4"/>
        <v>可</v>
      </c>
      <c r="T14" s="227"/>
      <c r="U14" s="228"/>
      <c r="V14" s="145"/>
    </row>
    <row r="15" spans="1:23">
      <c r="A15" s="14">
        <f t="shared" ref="A15" si="6">A14+1</f>
        <v>10</v>
      </c>
      <c r="B15" s="221" t="s">
        <v>320</v>
      </c>
      <c r="C15" s="221" t="s">
        <v>321</v>
      </c>
      <c r="D15" s="222">
        <v>29355</v>
      </c>
      <c r="E15" s="180" t="str">
        <f t="shared" si="0"/>
        <v>職員１０ショクイン１０29355</v>
      </c>
      <c r="F15" s="180">
        <f t="shared" si="1"/>
        <v>1</v>
      </c>
      <c r="G15" s="20" t="s">
        <v>322</v>
      </c>
      <c r="H15" s="223" t="s">
        <v>326</v>
      </c>
      <c r="I15" s="229" t="s">
        <v>165</v>
      </c>
      <c r="J15" s="19" t="s">
        <v>284</v>
      </c>
      <c r="K15" s="230" t="s">
        <v>33</v>
      </c>
      <c r="L15" s="230" t="s">
        <v>265</v>
      </c>
      <c r="M15" s="224" t="str">
        <f t="shared" si="3"/>
        <v>その他の施設対象期間に10日以上勤務</v>
      </c>
      <c r="N15" s="170"/>
      <c r="O15" s="225">
        <f t="shared" si="2"/>
        <v>5</v>
      </c>
      <c r="P15" s="231" t="s">
        <v>328</v>
      </c>
      <c r="Q15" s="231" t="s">
        <v>327</v>
      </c>
      <c r="R15" s="231"/>
      <c r="S15" s="226" t="str">
        <f t="shared" si="4"/>
        <v>可</v>
      </c>
      <c r="T15" s="227"/>
      <c r="U15" s="228"/>
      <c r="V15" s="145"/>
      <c r="W15" s="3"/>
    </row>
    <row r="16" spans="1:23">
      <c r="A16" s="14">
        <f t="shared" ref="A16:A57" si="7">A15+1</f>
        <v>11</v>
      </c>
      <c r="B16" s="221" t="s">
        <v>323</v>
      </c>
      <c r="C16" s="221" t="s">
        <v>324</v>
      </c>
      <c r="D16" s="222">
        <v>29356</v>
      </c>
      <c r="E16" s="180" t="str">
        <f t="shared" si="0"/>
        <v>職員１１ショクイン１１29356</v>
      </c>
      <c r="F16" s="180">
        <f t="shared" si="1"/>
        <v>1</v>
      </c>
      <c r="G16" s="20" t="s">
        <v>325</v>
      </c>
      <c r="H16" s="223" t="s">
        <v>326</v>
      </c>
      <c r="I16" s="229" t="s">
        <v>165</v>
      </c>
      <c r="J16" s="19" t="s">
        <v>284</v>
      </c>
      <c r="K16" s="230" t="s">
        <v>33</v>
      </c>
      <c r="L16" s="230" t="s">
        <v>265</v>
      </c>
      <c r="M16" s="224" t="str">
        <f t="shared" si="3"/>
        <v>その他の施設対象期間に10日以上勤務</v>
      </c>
      <c r="N16" s="170"/>
      <c r="O16" s="225">
        <f t="shared" si="2"/>
        <v>5</v>
      </c>
      <c r="P16" s="231" t="s">
        <v>328</v>
      </c>
      <c r="Q16" s="231" t="s">
        <v>327</v>
      </c>
      <c r="R16" s="231"/>
      <c r="S16" s="226" t="str">
        <f t="shared" si="4"/>
        <v>可</v>
      </c>
      <c r="T16" s="227"/>
      <c r="U16" s="228"/>
      <c r="V16" s="145"/>
    </row>
    <row r="17" spans="1:23">
      <c r="A17" s="14">
        <f t="shared" si="7"/>
        <v>12</v>
      </c>
      <c r="B17" s="221"/>
      <c r="C17" s="221"/>
      <c r="D17" s="222"/>
      <c r="E17" s="180" t="str">
        <f t="shared" si="0"/>
        <v/>
      </c>
      <c r="F17" s="180" t="str">
        <f t="shared" si="1"/>
        <v/>
      </c>
      <c r="G17" s="20"/>
      <c r="H17" s="223"/>
      <c r="I17" s="229"/>
      <c r="J17" s="19"/>
      <c r="K17" s="230"/>
      <c r="L17" s="230"/>
      <c r="M17" s="224" t="str">
        <f t="shared" ref="M17:M71" si="8">K17&amp;L17</f>
        <v/>
      </c>
      <c r="N17" s="170"/>
      <c r="O17" s="225" t="str">
        <f t="shared" si="2"/>
        <v/>
      </c>
      <c r="P17" s="231"/>
      <c r="Q17" s="231"/>
      <c r="R17" s="231"/>
      <c r="S17" s="226" t="str">
        <f t="shared" si="4"/>
        <v/>
      </c>
      <c r="T17" s="227"/>
      <c r="U17" s="228"/>
      <c r="V17" s="145"/>
    </row>
    <row r="18" spans="1:23">
      <c r="A18" s="14">
        <f t="shared" si="7"/>
        <v>13</v>
      </c>
      <c r="B18" s="221"/>
      <c r="C18" s="221"/>
      <c r="D18" s="222"/>
      <c r="E18" s="180" t="str">
        <f t="shared" si="0"/>
        <v/>
      </c>
      <c r="F18" s="180" t="str">
        <f t="shared" si="1"/>
        <v/>
      </c>
      <c r="G18" s="20"/>
      <c r="H18" s="223"/>
      <c r="I18" s="229"/>
      <c r="J18" s="19"/>
      <c r="K18" s="230"/>
      <c r="L18" s="230"/>
      <c r="M18" s="224" t="str">
        <f t="shared" si="8"/>
        <v/>
      </c>
      <c r="N18" s="170"/>
      <c r="O18" s="225" t="str">
        <f t="shared" si="2"/>
        <v/>
      </c>
      <c r="P18" s="231"/>
      <c r="Q18" s="231"/>
      <c r="R18" s="231"/>
      <c r="S18" s="226" t="str">
        <f t="shared" si="4"/>
        <v/>
      </c>
      <c r="T18" s="227"/>
      <c r="U18" s="228"/>
      <c r="V18" s="145"/>
    </row>
    <row r="19" spans="1:23">
      <c r="A19" s="14">
        <f t="shared" si="7"/>
        <v>14</v>
      </c>
      <c r="B19" s="221"/>
      <c r="C19" s="221"/>
      <c r="D19" s="222"/>
      <c r="E19" s="180" t="str">
        <f t="shared" si="0"/>
        <v/>
      </c>
      <c r="F19" s="180" t="str">
        <f t="shared" si="1"/>
        <v/>
      </c>
      <c r="G19" s="20"/>
      <c r="H19" s="223"/>
      <c r="I19" s="229"/>
      <c r="J19" s="19"/>
      <c r="K19" s="230"/>
      <c r="L19" s="230"/>
      <c r="M19" s="224" t="str">
        <f t="shared" si="8"/>
        <v/>
      </c>
      <c r="N19" s="170"/>
      <c r="O19" s="225" t="str">
        <f t="shared" si="2"/>
        <v/>
      </c>
      <c r="P19" s="231"/>
      <c r="Q19" s="231"/>
      <c r="R19" s="231"/>
      <c r="S19" s="226" t="str">
        <f t="shared" si="4"/>
        <v/>
      </c>
      <c r="T19" s="227"/>
      <c r="U19" s="228"/>
      <c r="V19" s="145"/>
    </row>
    <row r="20" spans="1:23">
      <c r="A20" s="14">
        <f t="shared" si="7"/>
        <v>15</v>
      </c>
      <c r="B20" s="221"/>
      <c r="C20" s="221"/>
      <c r="D20" s="222"/>
      <c r="E20" s="180" t="str">
        <f t="shared" si="0"/>
        <v/>
      </c>
      <c r="F20" s="180" t="str">
        <f t="shared" si="1"/>
        <v/>
      </c>
      <c r="G20" s="20"/>
      <c r="H20" s="223"/>
      <c r="I20" s="229"/>
      <c r="J20" s="19"/>
      <c r="K20" s="230"/>
      <c r="L20" s="230"/>
      <c r="M20" s="224" t="str">
        <f t="shared" si="8"/>
        <v/>
      </c>
      <c r="N20" s="170"/>
      <c r="O20" s="225" t="str">
        <f t="shared" si="2"/>
        <v/>
      </c>
      <c r="P20" s="231"/>
      <c r="Q20" s="231"/>
      <c r="R20" s="231"/>
      <c r="S20" s="226" t="str">
        <f t="shared" si="4"/>
        <v/>
      </c>
      <c r="T20" s="227"/>
      <c r="U20" s="228"/>
      <c r="V20" s="145"/>
    </row>
    <row r="21" spans="1:23">
      <c r="A21" s="14">
        <f t="shared" si="7"/>
        <v>16</v>
      </c>
      <c r="B21" s="221"/>
      <c r="C21" s="221"/>
      <c r="D21" s="222"/>
      <c r="E21" s="180" t="str">
        <f t="shared" ref="E21:E70" si="9">B21&amp;C21&amp;D21</f>
        <v/>
      </c>
      <c r="F21" s="180" t="str">
        <f t="shared" ref="F21:F70" si="10">IF(E21="","",COUNTIF($E$6:$E$85,E21))</f>
        <v/>
      </c>
      <c r="G21" s="20"/>
      <c r="H21" s="223"/>
      <c r="I21" s="229"/>
      <c r="J21" s="19"/>
      <c r="K21" s="230"/>
      <c r="L21" s="230"/>
      <c r="M21" s="224" t="str">
        <f t="shared" si="8"/>
        <v/>
      </c>
      <c r="N21" s="170"/>
      <c r="O21" s="225" t="str">
        <f t="shared" si="2"/>
        <v/>
      </c>
      <c r="P21" s="231"/>
      <c r="Q21" s="231"/>
      <c r="R21" s="231"/>
      <c r="S21" s="226" t="str">
        <f t="shared" si="4"/>
        <v/>
      </c>
      <c r="T21" s="227"/>
      <c r="U21" s="228"/>
      <c r="V21" s="145"/>
    </row>
    <row r="22" spans="1:23">
      <c r="A22" s="14">
        <f t="shared" si="7"/>
        <v>17</v>
      </c>
      <c r="B22" s="221"/>
      <c r="C22" s="221"/>
      <c r="D22" s="222"/>
      <c r="E22" s="180" t="str">
        <f t="shared" si="9"/>
        <v/>
      </c>
      <c r="F22" s="180" t="str">
        <f t="shared" si="10"/>
        <v/>
      </c>
      <c r="G22" s="20"/>
      <c r="H22" s="223"/>
      <c r="I22" s="229"/>
      <c r="J22" s="19"/>
      <c r="K22" s="230"/>
      <c r="L22" s="230"/>
      <c r="M22" s="224" t="str">
        <f t="shared" si="8"/>
        <v/>
      </c>
      <c r="N22" s="170"/>
      <c r="O22" s="225" t="str">
        <f t="shared" si="2"/>
        <v/>
      </c>
      <c r="P22" s="231"/>
      <c r="Q22" s="231"/>
      <c r="R22" s="231"/>
      <c r="S22" s="226" t="str">
        <f t="shared" si="4"/>
        <v/>
      </c>
      <c r="T22" s="227"/>
      <c r="U22" s="228"/>
      <c r="V22" s="145"/>
    </row>
    <row r="23" spans="1:23">
      <c r="A23" s="14">
        <f t="shared" si="7"/>
        <v>18</v>
      </c>
      <c r="B23" s="221"/>
      <c r="C23" s="221"/>
      <c r="D23" s="222"/>
      <c r="E23" s="180" t="str">
        <f t="shared" si="9"/>
        <v/>
      </c>
      <c r="F23" s="180" t="str">
        <f t="shared" si="10"/>
        <v/>
      </c>
      <c r="G23" s="20"/>
      <c r="H23" s="223"/>
      <c r="I23" s="229"/>
      <c r="J23" s="19"/>
      <c r="K23" s="230"/>
      <c r="L23" s="230"/>
      <c r="M23" s="224" t="str">
        <f t="shared" si="8"/>
        <v/>
      </c>
      <c r="N23" s="170"/>
      <c r="O23" s="225" t="str">
        <f t="shared" si="2"/>
        <v/>
      </c>
      <c r="P23" s="231"/>
      <c r="Q23" s="231"/>
      <c r="R23" s="231"/>
      <c r="S23" s="226" t="str">
        <f t="shared" si="4"/>
        <v/>
      </c>
      <c r="T23" s="227"/>
      <c r="U23" s="228"/>
      <c r="V23" s="145"/>
    </row>
    <row r="24" spans="1:23">
      <c r="A24" s="14">
        <f t="shared" si="7"/>
        <v>19</v>
      </c>
      <c r="B24" s="221"/>
      <c r="C24" s="221"/>
      <c r="D24" s="222"/>
      <c r="E24" s="180" t="str">
        <f t="shared" si="9"/>
        <v/>
      </c>
      <c r="F24" s="180" t="str">
        <f t="shared" si="10"/>
        <v/>
      </c>
      <c r="G24" s="20"/>
      <c r="H24" s="223"/>
      <c r="I24" s="229"/>
      <c r="J24" s="19"/>
      <c r="K24" s="230"/>
      <c r="L24" s="230"/>
      <c r="M24" s="224" t="str">
        <f t="shared" si="8"/>
        <v/>
      </c>
      <c r="N24" s="170"/>
      <c r="O24" s="225" t="str">
        <f t="shared" si="2"/>
        <v/>
      </c>
      <c r="P24" s="231"/>
      <c r="Q24" s="231"/>
      <c r="R24" s="231"/>
      <c r="S24" s="226" t="str">
        <f t="shared" si="4"/>
        <v/>
      </c>
      <c r="T24" s="227"/>
      <c r="U24" s="228"/>
      <c r="V24" s="145"/>
    </row>
    <row r="25" spans="1:23">
      <c r="A25" s="14">
        <f t="shared" si="7"/>
        <v>20</v>
      </c>
      <c r="B25" s="221"/>
      <c r="C25" s="221"/>
      <c r="D25" s="222"/>
      <c r="E25" s="180" t="str">
        <f t="shared" si="9"/>
        <v/>
      </c>
      <c r="F25" s="180" t="str">
        <f t="shared" si="10"/>
        <v/>
      </c>
      <c r="G25" s="20"/>
      <c r="H25" s="223"/>
      <c r="I25" s="229"/>
      <c r="J25" s="19"/>
      <c r="K25" s="230"/>
      <c r="L25" s="230"/>
      <c r="M25" s="224" t="str">
        <f t="shared" si="8"/>
        <v/>
      </c>
      <c r="N25" s="170"/>
      <c r="O25" s="225" t="str">
        <f t="shared" si="2"/>
        <v/>
      </c>
      <c r="P25" s="231"/>
      <c r="Q25" s="231"/>
      <c r="R25" s="231"/>
      <c r="S25" s="226" t="str">
        <f t="shared" si="4"/>
        <v/>
      </c>
      <c r="T25" s="227"/>
      <c r="U25" s="228"/>
      <c r="V25" s="145"/>
    </row>
    <row r="26" spans="1:23">
      <c r="A26" s="14">
        <f t="shared" si="7"/>
        <v>21</v>
      </c>
      <c r="B26" s="221"/>
      <c r="C26" s="221"/>
      <c r="D26" s="222"/>
      <c r="E26" s="180" t="str">
        <f t="shared" si="9"/>
        <v/>
      </c>
      <c r="F26" s="180" t="str">
        <f t="shared" si="10"/>
        <v/>
      </c>
      <c r="G26" s="20"/>
      <c r="H26" s="223"/>
      <c r="I26" s="229"/>
      <c r="J26" s="19"/>
      <c r="K26" s="230"/>
      <c r="L26" s="230"/>
      <c r="M26" s="224" t="str">
        <f t="shared" si="8"/>
        <v/>
      </c>
      <c r="N26" s="170"/>
      <c r="O26" s="225" t="str">
        <f t="shared" si="2"/>
        <v/>
      </c>
      <c r="P26" s="231"/>
      <c r="Q26" s="231"/>
      <c r="R26" s="231"/>
      <c r="S26" s="226" t="str">
        <f t="shared" si="4"/>
        <v/>
      </c>
      <c r="T26" s="227"/>
      <c r="U26" s="228"/>
      <c r="V26" s="145"/>
    </row>
    <row r="27" spans="1:23">
      <c r="A27" s="14">
        <f t="shared" si="7"/>
        <v>22</v>
      </c>
      <c r="B27" s="221"/>
      <c r="C27" s="221"/>
      <c r="D27" s="222"/>
      <c r="E27" s="180" t="str">
        <f t="shared" si="9"/>
        <v/>
      </c>
      <c r="F27" s="180" t="str">
        <f t="shared" si="10"/>
        <v/>
      </c>
      <c r="G27" s="20"/>
      <c r="H27" s="223"/>
      <c r="I27" s="229"/>
      <c r="J27" s="19"/>
      <c r="K27" s="230"/>
      <c r="L27" s="230"/>
      <c r="M27" s="224" t="str">
        <f t="shared" si="8"/>
        <v/>
      </c>
      <c r="N27" s="170"/>
      <c r="O27" s="225" t="str">
        <f t="shared" si="2"/>
        <v/>
      </c>
      <c r="P27" s="231"/>
      <c r="Q27" s="231"/>
      <c r="R27" s="231"/>
      <c r="S27" s="226" t="str">
        <f t="shared" si="4"/>
        <v/>
      </c>
      <c r="T27" s="227"/>
      <c r="U27" s="228"/>
      <c r="V27" s="145"/>
    </row>
    <row r="28" spans="1:23">
      <c r="A28" s="14">
        <f t="shared" si="7"/>
        <v>23</v>
      </c>
      <c r="B28" s="221"/>
      <c r="C28" s="221"/>
      <c r="D28" s="222"/>
      <c r="E28" s="180" t="str">
        <f t="shared" si="9"/>
        <v/>
      </c>
      <c r="F28" s="180" t="str">
        <f t="shared" si="10"/>
        <v/>
      </c>
      <c r="G28" s="20"/>
      <c r="H28" s="223"/>
      <c r="I28" s="229"/>
      <c r="J28" s="19"/>
      <c r="K28" s="230"/>
      <c r="L28" s="230"/>
      <c r="M28" s="224" t="str">
        <f t="shared" si="8"/>
        <v/>
      </c>
      <c r="N28" s="170"/>
      <c r="O28" s="225" t="str">
        <f t="shared" si="2"/>
        <v/>
      </c>
      <c r="P28" s="231"/>
      <c r="Q28" s="231"/>
      <c r="R28" s="231"/>
      <c r="S28" s="226" t="str">
        <f t="shared" si="4"/>
        <v/>
      </c>
      <c r="T28" s="227"/>
      <c r="U28" s="228"/>
      <c r="V28" s="145"/>
    </row>
    <row r="29" spans="1:23">
      <c r="A29" s="14">
        <f t="shared" si="7"/>
        <v>24</v>
      </c>
      <c r="B29" s="221"/>
      <c r="C29" s="221"/>
      <c r="D29" s="222"/>
      <c r="E29" s="180" t="str">
        <f t="shared" si="9"/>
        <v/>
      </c>
      <c r="F29" s="180" t="str">
        <f t="shared" si="10"/>
        <v/>
      </c>
      <c r="G29" s="20"/>
      <c r="H29" s="223"/>
      <c r="I29" s="229"/>
      <c r="J29" s="19"/>
      <c r="K29" s="230"/>
      <c r="L29" s="230"/>
      <c r="M29" s="224" t="str">
        <f t="shared" si="8"/>
        <v/>
      </c>
      <c r="N29" s="170"/>
      <c r="O29" s="225" t="str">
        <f t="shared" si="2"/>
        <v/>
      </c>
      <c r="P29" s="231"/>
      <c r="Q29" s="231"/>
      <c r="R29" s="231"/>
      <c r="S29" s="226" t="str">
        <f t="shared" si="4"/>
        <v/>
      </c>
      <c r="T29" s="227"/>
      <c r="U29" s="228"/>
      <c r="V29" s="145"/>
    </row>
    <row r="30" spans="1:23">
      <c r="A30" s="14">
        <f t="shared" si="7"/>
        <v>25</v>
      </c>
      <c r="B30" s="221"/>
      <c r="C30" s="221"/>
      <c r="D30" s="222"/>
      <c r="E30" s="180" t="str">
        <f t="shared" si="9"/>
        <v/>
      </c>
      <c r="F30" s="180" t="str">
        <f t="shared" si="10"/>
        <v/>
      </c>
      <c r="G30" s="20"/>
      <c r="H30" s="223"/>
      <c r="I30" s="229"/>
      <c r="J30" s="19"/>
      <c r="K30" s="230"/>
      <c r="L30" s="230"/>
      <c r="M30" s="224" t="str">
        <f t="shared" si="8"/>
        <v/>
      </c>
      <c r="N30" s="170"/>
      <c r="O30" s="225" t="str">
        <f t="shared" si="2"/>
        <v/>
      </c>
      <c r="P30" s="231"/>
      <c r="Q30" s="231"/>
      <c r="R30" s="231"/>
      <c r="S30" s="226" t="str">
        <f t="shared" si="4"/>
        <v/>
      </c>
      <c r="T30" s="227"/>
      <c r="U30" s="228"/>
      <c r="V30" s="145"/>
    </row>
    <row r="31" spans="1:23">
      <c r="A31" s="14">
        <f t="shared" si="7"/>
        <v>26</v>
      </c>
      <c r="B31" s="221"/>
      <c r="C31" s="221"/>
      <c r="D31" s="222"/>
      <c r="E31" s="180" t="str">
        <f t="shared" si="9"/>
        <v/>
      </c>
      <c r="F31" s="180" t="str">
        <f t="shared" si="10"/>
        <v/>
      </c>
      <c r="G31" s="20"/>
      <c r="H31" s="223"/>
      <c r="I31" s="229"/>
      <c r="J31" s="19"/>
      <c r="K31" s="230"/>
      <c r="L31" s="230"/>
      <c r="M31" s="224" t="str">
        <f t="shared" si="8"/>
        <v/>
      </c>
      <c r="N31" s="170"/>
      <c r="O31" s="225" t="str">
        <f t="shared" si="2"/>
        <v/>
      </c>
      <c r="P31" s="231"/>
      <c r="Q31" s="231"/>
      <c r="R31" s="231"/>
      <c r="S31" s="226" t="str">
        <f t="shared" si="4"/>
        <v/>
      </c>
      <c r="T31" s="227"/>
      <c r="U31" s="228"/>
      <c r="V31" s="145"/>
    </row>
    <row r="32" spans="1:23">
      <c r="A32" s="14">
        <f t="shared" si="7"/>
        <v>27</v>
      </c>
      <c r="B32" s="221"/>
      <c r="C32" s="221"/>
      <c r="D32" s="222"/>
      <c r="E32" s="180" t="str">
        <f t="shared" si="9"/>
        <v/>
      </c>
      <c r="F32" s="180" t="str">
        <f t="shared" si="10"/>
        <v/>
      </c>
      <c r="G32" s="20"/>
      <c r="H32" s="223"/>
      <c r="I32" s="229"/>
      <c r="J32" s="19"/>
      <c r="K32" s="230"/>
      <c r="L32" s="230"/>
      <c r="M32" s="224" t="str">
        <f t="shared" si="8"/>
        <v/>
      </c>
      <c r="N32" s="170"/>
      <c r="O32" s="225" t="str">
        <f t="shared" si="2"/>
        <v/>
      </c>
      <c r="P32" s="231"/>
      <c r="Q32" s="231"/>
      <c r="R32" s="231"/>
      <c r="S32" s="226" t="str">
        <f t="shared" si="4"/>
        <v/>
      </c>
      <c r="T32" s="227"/>
      <c r="U32" s="228"/>
      <c r="V32" s="145"/>
      <c r="W32" s="3"/>
    </row>
    <row r="33" spans="1:22">
      <c r="A33" s="14">
        <f t="shared" si="7"/>
        <v>28</v>
      </c>
      <c r="B33" s="221"/>
      <c r="C33" s="221"/>
      <c r="D33" s="222"/>
      <c r="E33" s="180" t="str">
        <f t="shared" si="9"/>
        <v/>
      </c>
      <c r="F33" s="180" t="str">
        <f t="shared" si="10"/>
        <v/>
      </c>
      <c r="G33" s="20"/>
      <c r="H33" s="223"/>
      <c r="I33" s="229"/>
      <c r="J33" s="19"/>
      <c r="K33" s="230"/>
      <c r="L33" s="230"/>
      <c r="M33" s="224" t="str">
        <f t="shared" si="8"/>
        <v/>
      </c>
      <c r="N33" s="170"/>
      <c r="O33" s="225" t="str">
        <f t="shared" si="2"/>
        <v/>
      </c>
      <c r="P33" s="231"/>
      <c r="Q33" s="231"/>
      <c r="R33" s="231"/>
      <c r="S33" s="226" t="str">
        <f t="shared" si="4"/>
        <v/>
      </c>
      <c r="T33" s="227"/>
      <c r="U33" s="228"/>
      <c r="V33" s="145"/>
    </row>
    <row r="34" spans="1:22">
      <c r="A34" s="14">
        <f t="shared" si="7"/>
        <v>29</v>
      </c>
      <c r="B34" s="221"/>
      <c r="C34" s="221"/>
      <c r="D34" s="222"/>
      <c r="E34" s="180" t="str">
        <f t="shared" si="9"/>
        <v/>
      </c>
      <c r="F34" s="180" t="str">
        <f t="shared" si="10"/>
        <v/>
      </c>
      <c r="G34" s="20"/>
      <c r="H34" s="223"/>
      <c r="I34" s="229"/>
      <c r="J34" s="19"/>
      <c r="K34" s="230"/>
      <c r="L34" s="230"/>
      <c r="M34" s="224" t="str">
        <f t="shared" si="8"/>
        <v/>
      </c>
      <c r="N34" s="170"/>
      <c r="O34" s="225" t="str">
        <f t="shared" si="2"/>
        <v/>
      </c>
      <c r="P34" s="231"/>
      <c r="Q34" s="231"/>
      <c r="R34" s="231"/>
      <c r="S34" s="226" t="str">
        <f t="shared" si="4"/>
        <v/>
      </c>
      <c r="T34" s="227"/>
      <c r="U34" s="228"/>
      <c r="V34" s="145"/>
    </row>
    <row r="35" spans="1:22">
      <c r="A35" s="14">
        <f t="shared" si="7"/>
        <v>30</v>
      </c>
      <c r="B35" s="221"/>
      <c r="C35" s="221"/>
      <c r="D35" s="222"/>
      <c r="E35" s="180" t="str">
        <f t="shared" si="9"/>
        <v/>
      </c>
      <c r="F35" s="180" t="str">
        <f t="shared" si="10"/>
        <v/>
      </c>
      <c r="G35" s="20"/>
      <c r="H35" s="223"/>
      <c r="I35" s="229"/>
      <c r="J35" s="19"/>
      <c r="K35" s="230"/>
      <c r="L35" s="230"/>
      <c r="M35" s="224" t="str">
        <f t="shared" si="8"/>
        <v/>
      </c>
      <c r="N35" s="170"/>
      <c r="O35" s="225" t="str">
        <f t="shared" si="2"/>
        <v/>
      </c>
      <c r="P35" s="231"/>
      <c r="Q35" s="231"/>
      <c r="R35" s="231"/>
      <c r="S35" s="226" t="str">
        <f t="shared" si="4"/>
        <v/>
      </c>
      <c r="T35" s="227"/>
      <c r="U35" s="228"/>
      <c r="V35" s="145"/>
    </row>
    <row r="36" spans="1:22">
      <c r="A36" s="14">
        <f t="shared" si="7"/>
        <v>31</v>
      </c>
      <c r="B36" s="221"/>
      <c r="C36" s="221"/>
      <c r="D36" s="222"/>
      <c r="E36" s="180" t="str">
        <f t="shared" si="9"/>
        <v/>
      </c>
      <c r="F36" s="180" t="str">
        <f t="shared" si="10"/>
        <v/>
      </c>
      <c r="G36" s="20"/>
      <c r="H36" s="223"/>
      <c r="I36" s="229"/>
      <c r="J36" s="19"/>
      <c r="K36" s="230"/>
      <c r="L36" s="230"/>
      <c r="M36" s="224" t="str">
        <f t="shared" si="8"/>
        <v/>
      </c>
      <c r="N36" s="170"/>
      <c r="O36" s="225" t="str">
        <f t="shared" si="2"/>
        <v/>
      </c>
      <c r="P36" s="231"/>
      <c r="Q36" s="231"/>
      <c r="R36" s="231"/>
      <c r="S36" s="226" t="str">
        <f t="shared" si="4"/>
        <v/>
      </c>
      <c r="T36" s="227"/>
      <c r="U36" s="228"/>
      <c r="V36" s="145"/>
    </row>
    <row r="37" spans="1:22">
      <c r="A37" s="14">
        <f t="shared" si="7"/>
        <v>32</v>
      </c>
      <c r="B37" s="221"/>
      <c r="C37" s="221"/>
      <c r="D37" s="222"/>
      <c r="E37" s="180" t="str">
        <f t="shared" si="9"/>
        <v/>
      </c>
      <c r="F37" s="180" t="str">
        <f t="shared" si="10"/>
        <v/>
      </c>
      <c r="G37" s="20"/>
      <c r="H37" s="223"/>
      <c r="I37" s="229"/>
      <c r="J37" s="19"/>
      <c r="K37" s="230"/>
      <c r="L37" s="230"/>
      <c r="M37" s="224" t="str">
        <f t="shared" si="8"/>
        <v/>
      </c>
      <c r="N37" s="170"/>
      <c r="O37" s="225" t="str">
        <f t="shared" si="2"/>
        <v/>
      </c>
      <c r="P37" s="231"/>
      <c r="Q37" s="231"/>
      <c r="R37" s="231"/>
      <c r="S37" s="226" t="str">
        <f t="shared" si="4"/>
        <v/>
      </c>
      <c r="T37" s="227"/>
      <c r="U37" s="228"/>
      <c r="V37" s="145"/>
    </row>
    <row r="38" spans="1:22">
      <c r="A38" s="14">
        <f t="shared" si="7"/>
        <v>33</v>
      </c>
      <c r="B38" s="221"/>
      <c r="C38" s="221"/>
      <c r="D38" s="222"/>
      <c r="E38" s="180" t="str">
        <f t="shared" si="9"/>
        <v/>
      </c>
      <c r="F38" s="180" t="str">
        <f t="shared" si="10"/>
        <v/>
      </c>
      <c r="G38" s="20"/>
      <c r="H38" s="223"/>
      <c r="I38" s="229"/>
      <c r="J38" s="19"/>
      <c r="K38" s="230"/>
      <c r="L38" s="230"/>
      <c r="M38" s="224" t="str">
        <f t="shared" si="8"/>
        <v/>
      </c>
      <c r="N38" s="170"/>
      <c r="O38" s="225" t="str">
        <f t="shared" ref="O38:O69" si="11">IFERROR(VLOOKUP(M38,慰労金単価,2,FALSE),"")</f>
        <v/>
      </c>
      <c r="P38" s="231"/>
      <c r="Q38" s="231"/>
      <c r="R38" s="231"/>
      <c r="S38" s="226" t="str">
        <f t="shared" si="4"/>
        <v/>
      </c>
      <c r="T38" s="227"/>
      <c r="U38" s="228"/>
      <c r="V38" s="145"/>
    </row>
    <row r="39" spans="1:22">
      <c r="A39" s="14">
        <f t="shared" si="7"/>
        <v>34</v>
      </c>
      <c r="B39" s="221"/>
      <c r="C39" s="221"/>
      <c r="D39" s="222"/>
      <c r="E39" s="180" t="str">
        <f t="shared" si="9"/>
        <v/>
      </c>
      <c r="F39" s="180" t="str">
        <f t="shared" si="10"/>
        <v/>
      </c>
      <c r="G39" s="20"/>
      <c r="H39" s="223"/>
      <c r="I39" s="229"/>
      <c r="J39" s="19"/>
      <c r="K39" s="230"/>
      <c r="L39" s="230"/>
      <c r="M39" s="224" t="str">
        <f t="shared" si="8"/>
        <v/>
      </c>
      <c r="N39" s="170"/>
      <c r="O39" s="225" t="str">
        <f t="shared" si="11"/>
        <v/>
      </c>
      <c r="P39" s="231"/>
      <c r="Q39" s="231"/>
      <c r="R39" s="231"/>
      <c r="S39" s="226" t="str">
        <f t="shared" si="4"/>
        <v/>
      </c>
      <c r="T39" s="227"/>
      <c r="U39" s="228"/>
      <c r="V39" s="145"/>
    </row>
    <row r="40" spans="1:22">
      <c r="A40" s="14">
        <f t="shared" si="7"/>
        <v>35</v>
      </c>
      <c r="B40" s="221"/>
      <c r="C40" s="221"/>
      <c r="D40" s="222"/>
      <c r="E40" s="180" t="str">
        <f t="shared" si="9"/>
        <v/>
      </c>
      <c r="F40" s="180" t="str">
        <f t="shared" si="10"/>
        <v/>
      </c>
      <c r="G40" s="20"/>
      <c r="H40" s="223"/>
      <c r="I40" s="229"/>
      <c r="J40" s="19"/>
      <c r="K40" s="230"/>
      <c r="L40" s="230"/>
      <c r="M40" s="224" t="str">
        <f t="shared" si="8"/>
        <v/>
      </c>
      <c r="N40" s="170"/>
      <c r="O40" s="225" t="str">
        <f t="shared" si="11"/>
        <v/>
      </c>
      <c r="P40" s="231"/>
      <c r="Q40" s="231"/>
      <c r="R40" s="231"/>
      <c r="S40" s="226" t="str">
        <f t="shared" si="4"/>
        <v/>
      </c>
      <c r="T40" s="227"/>
      <c r="U40" s="228"/>
      <c r="V40" s="145"/>
    </row>
    <row r="41" spans="1:22">
      <c r="A41" s="14">
        <f t="shared" si="7"/>
        <v>36</v>
      </c>
      <c r="B41" s="221"/>
      <c r="C41" s="221"/>
      <c r="D41" s="222"/>
      <c r="E41" s="180" t="str">
        <f t="shared" si="9"/>
        <v/>
      </c>
      <c r="F41" s="180" t="str">
        <f t="shared" si="10"/>
        <v/>
      </c>
      <c r="G41" s="20"/>
      <c r="H41" s="223"/>
      <c r="I41" s="229"/>
      <c r="J41" s="19"/>
      <c r="K41" s="230"/>
      <c r="L41" s="230"/>
      <c r="M41" s="224" t="str">
        <f t="shared" si="8"/>
        <v/>
      </c>
      <c r="N41" s="170"/>
      <c r="O41" s="225" t="str">
        <f t="shared" si="11"/>
        <v/>
      </c>
      <c r="P41" s="231"/>
      <c r="Q41" s="231"/>
      <c r="R41" s="231"/>
      <c r="S41" s="226" t="str">
        <f t="shared" si="4"/>
        <v/>
      </c>
      <c r="T41" s="227"/>
      <c r="U41" s="228"/>
      <c r="V41" s="145"/>
    </row>
    <row r="42" spans="1:22">
      <c r="A42" s="14">
        <f t="shared" si="7"/>
        <v>37</v>
      </c>
      <c r="B42" s="221"/>
      <c r="C42" s="221"/>
      <c r="D42" s="222"/>
      <c r="E42" s="180" t="str">
        <f t="shared" si="9"/>
        <v/>
      </c>
      <c r="F42" s="180" t="str">
        <f t="shared" si="10"/>
        <v/>
      </c>
      <c r="G42" s="20"/>
      <c r="H42" s="223"/>
      <c r="I42" s="229"/>
      <c r="J42" s="19"/>
      <c r="K42" s="230"/>
      <c r="L42" s="230"/>
      <c r="M42" s="224" t="str">
        <f t="shared" si="8"/>
        <v/>
      </c>
      <c r="N42" s="170"/>
      <c r="O42" s="225" t="str">
        <f t="shared" si="11"/>
        <v/>
      </c>
      <c r="P42" s="231"/>
      <c r="Q42" s="231"/>
      <c r="R42" s="231"/>
      <c r="S42" s="226" t="str">
        <f t="shared" si="4"/>
        <v/>
      </c>
      <c r="T42" s="227"/>
      <c r="U42" s="228"/>
      <c r="V42" s="145"/>
    </row>
    <row r="43" spans="1:22">
      <c r="A43" s="14">
        <f t="shared" si="7"/>
        <v>38</v>
      </c>
      <c r="B43" s="221"/>
      <c r="C43" s="221"/>
      <c r="D43" s="222"/>
      <c r="E43" s="180" t="str">
        <f t="shared" si="9"/>
        <v/>
      </c>
      <c r="F43" s="180" t="str">
        <f t="shared" si="10"/>
        <v/>
      </c>
      <c r="G43" s="20"/>
      <c r="H43" s="223"/>
      <c r="I43" s="229"/>
      <c r="J43" s="19"/>
      <c r="K43" s="230"/>
      <c r="L43" s="230"/>
      <c r="M43" s="224" t="str">
        <f t="shared" si="8"/>
        <v/>
      </c>
      <c r="N43" s="170"/>
      <c r="O43" s="225" t="str">
        <f t="shared" si="11"/>
        <v/>
      </c>
      <c r="P43" s="231"/>
      <c r="Q43" s="231"/>
      <c r="R43" s="231"/>
      <c r="S43" s="226" t="str">
        <f t="shared" si="4"/>
        <v/>
      </c>
      <c r="T43" s="227"/>
      <c r="U43" s="228"/>
      <c r="V43" s="145"/>
    </row>
    <row r="44" spans="1:22">
      <c r="A44" s="14">
        <f t="shared" si="7"/>
        <v>39</v>
      </c>
      <c r="B44" s="221"/>
      <c r="C44" s="221"/>
      <c r="D44" s="222"/>
      <c r="E44" s="180" t="str">
        <f t="shared" si="9"/>
        <v/>
      </c>
      <c r="F44" s="180" t="str">
        <f t="shared" si="10"/>
        <v/>
      </c>
      <c r="G44" s="20"/>
      <c r="H44" s="223"/>
      <c r="I44" s="229"/>
      <c r="J44" s="19"/>
      <c r="K44" s="230"/>
      <c r="L44" s="230"/>
      <c r="M44" s="224" t="str">
        <f t="shared" si="8"/>
        <v/>
      </c>
      <c r="N44" s="170"/>
      <c r="O44" s="225" t="str">
        <f t="shared" si="11"/>
        <v/>
      </c>
      <c r="P44" s="231"/>
      <c r="Q44" s="231"/>
      <c r="R44" s="231"/>
      <c r="S44" s="226" t="str">
        <f t="shared" si="4"/>
        <v/>
      </c>
      <c r="T44" s="227"/>
      <c r="U44" s="228"/>
      <c r="V44" s="145"/>
    </row>
    <row r="45" spans="1:22">
      <c r="A45" s="14">
        <f t="shared" si="7"/>
        <v>40</v>
      </c>
      <c r="B45" s="221"/>
      <c r="C45" s="221"/>
      <c r="D45" s="222"/>
      <c r="E45" s="180" t="str">
        <f t="shared" si="9"/>
        <v/>
      </c>
      <c r="F45" s="180" t="str">
        <f t="shared" si="10"/>
        <v/>
      </c>
      <c r="G45" s="20"/>
      <c r="H45" s="223"/>
      <c r="I45" s="229"/>
      <c r="J45" s="19"/>
      <c r="K45" s="230"/>
      <c r="L45" s="230"/>
      <c r="M45" s="224" t="str">
        <f t="shared" si="8"/>
        <v/>
      </c>
      <c r="N45" s="170"/>
      <c r="O45" s="225" t="str">
        <f t="shared" si="11"/>
        <v/>
      </c>
      <c r="P45" s="231"/>
      <c r="Q45" s="231"/>
      <c r="R45" s="231"/>
      <c r="S45" s="226" t="str">
        <f t="shared" si="4"/>
        <v/>
      </c>
      <c r="T45" s="227"/>
      <c r="U45" s="228"/>
      <c r="V45" s="145"/>
    </row>
    <row r="46" spans="1:22">
      <c r="A46" s="14">
        <f t="shared" si="7"/>
        <v>41</v>
      </c>
      <c r="B46" s="221"/>
      <c r="C46" s="221"/>
      <c r="D46" s="222"/>
      <c r="E46" s="180" t="str">
        <f t="shared" si="9"/>
        <v/>
      </c>
      <c r="F46" s="180" t="str">
        <f t="shared" si="10"/>
        <v/>
      </c>
      <c r="G46" s="20"/>
      <c r="H46" s="223"/>
      <c r="I46" s="229"/>
      <c r="J46" s="19"/>
      <c r="K46" s="230"/>
      <c r="L46" s="230"/>
      <c r="M46" s="224" t="str">
        <f t="shared" si="8"/>
        <v/>
      </c>
      <c r="N46" s="170"/>
      <c r="O46" s="225" t="str">
        <f t="shared" si="11"/>
        <v/>
      </c>
      <c r="P46" s="231"/>
      <c r="Q46" s="231"/>
      <c r="R46" s="231"/>
      <c r="S46" s="226" t="str">
        <f t="shared" si="4"/>
        <v/>
      </c>
      <c r="T46" s="227"/>
      <c r="U46" s="228"/>
      <c r="V46" s="145"/>
    </row>
    <row r="47" spans="1:22">
      <c r="A47" s="14">
        <f t="shared" si="7"/>
        <v>42</v>
      </c>
      <c r="B47" s="221"/>
      <c r="C47" s="221"/>
      <c r="D47" s="222"/>
      <c r="E47" s="180" t="str">
        <f t="shared" si="9"/>
        <v/>
      </c>
      <c r="F47" s="180" t="str">
        <f t="shared" si="10"/>
        <v/>
      </c>
      <c r="G47" s="20"/>
      <c r="H47" s="223"/>
      <c r="I47" s="229"/>
      <c r="J47" s="19"/>
      <c r="K47" s="230"/>
      <c r="L47" s="230"/>
      <c r="M47" s="224" t="str">
        <f t="shared" si="8"/>
        <v/>
      </c>
      <c r="N47" s="170"/>
      <c r="O47" s="225" t="str">
        <f t="shared" si="11"/>
        <v/>
      </c>
      <c r="P47" s="231"/>
      <c r="Q47" s="231"/>
      <c r="R47" s="231"/>
      <c r="S47" s="226" t="str">
        <f t="shared" si="4"/>
        <v/>
      </c>
      <c r="T47" s="227"/>
      <c r="U47" s="228"/>
      <c r="V47" s="145"/>
    </row>
    <row r="48" spans="1:22">
      <c r="A48" s="14">
        <f t="shared" si="7"/>
        <v>43</v>
      </c>
      <c r="B48" s="221"/>
      <c r="C48" s="221"/>
      <c r="D48" s="222"/>
      <c r="E48" s="180" t="str">
        <f t="shared" si="9"/>
        <v/>
      </c>
      <c r="F48" s="180" t="str">
        <f t="shared" si="10"/>
        <v/>
      </c>
      <c r="G48" s="20"/>
      <c r="H48" s="223"/>
      <c r="I48" s="229"/>
      <c r="J48" s="19"/>
      <c r="K48" s="230"/>
      <c r="L48" s="230"/>
      <c r="M48" s="224" t="str">
        <f t="shared" si="8"/>
        <v/>
      </c>
      <c r="N48" s="170"/>
      <c r="O48" s="225" t="str">
        <f t="shared" si="11"/>
        <v/>
      </c>
      <c r="P48" s="231"/>
      <c r="Q48" s="231"/>
      <c r="R48" s="231"/>
      <c r="S48" s="226" t="str">
        <f t="shared" si="4"/>
        <v/>
      </c>
      <c r="T48" s="227"/>
      <c r="U48" s="228"/>
      <c r="V48" s="145"/>
    </row>
    <row r="49" spans="1:22">
      <c r="A49" s="14">
        <f t="shared" si="7"/>
        <v>44</v>
      </c>
      <c r="B49" s="221"/>
      <c r="C49" s="221"/>
      <c r="D49" s="222"/>
      <c r="E49" s="180" t="str">
        <f t="shared" si="9"/>
        <v/>
      </c>
      <c r="F49" s="180" t="str">
        <f t="shared" si="10"/>
        <v/>
      </c>
      <c r="G49" s="20"/>
      <c r="H49" s="223"/>
      <c r="I49" s="229"/>
      <c r="J49" s="19"/>
      <c r="K49" s="230"/>
      <c r="L49" s="230"/>
      <c r="M49" s="224" t="str">
        <f t="shared" si="8"/>
        <v/>
      </c>
      <c r="N49" s="170"/>
      <c r="O49" s="225" t="str">
        <f t="shared" si="11"/>
        <v/>
      </c>
      <c r="P49" s="231"/>
      <c r="Q49" s="231"/>
      <c r="R49" s="231"/>
      <c r="S49" s="226" t="str">
        <f t="shared" si="4"/>
        <v/>
      </c>
      <c r="T49" s="227"/>
      <c r="U49" s="228"/>
      <c r="V49" s="145"/>
    </row>
    <row r="50" spans="1:22">
      <c r="A50" s="14">
        <f t="shared" si="7"/>
        <v>45</v>
      </c>
      <c r="B50" s="221"/>
      <c r="C50" s="221"/>
      <c r="D50" s="222"/>
      <c r="E50" s="180" t="str">
        <f t="shared" si="9"/>
        <v/>
      </c>
      <c r="F50" s="180" t="str">
        <f t="shared" si="10"/>
        <v/>
      </c>
      <c r="G50" s="20"/>
      <c r="H50" s="223"/>
      <c r="I50" s="229"/>
      <c r="J50" s="19"/>
      <c r="K50" s="230"/>
      <c r="L50" s="230"/>
      <c r="M50" s="224" t="str">
        <f t="shared" si="8"/>
        <v/>
      </c>
      <c r="N50" s="170"/>
      <c r="O50" s="225" t="str">
        <f t="shared" si="11"/>
        <v/>
      </c>
      <c r="P50" s="231"/>
      <c r="Q50" s="231"/>
      <c r="R50" s="231"/>
      <c r="S50" s="226" t="str">
        <f t="shared" si="4"/>
        <v/>
      </c>
      <c r="T50" s="227"/>
      <c r="U50" s="228"/>
      <c r="V50" s="145"/>
    </row>
    <row r="51" spans="1:22">
      <c r="A51" s="14">
        <f t="shared" si="7"/>
        <v>46</v>
      </c>
      <c r="B51" s="221"/>
      <c r="C51" s="221"/>
      <c r="D51" s="222"/>
      <c r="E51" s="180" t="str">
        <f t="shared" si="9"/>
        <v/>
      </c>
      <c r="F51" s="180" t="str">
        <f t="shared" si="10"/>
        <v/>
      </c>
      <c r="G51" s="20"/>
      <c r="H51" s="223"/>
      <c r="I51" s="229"/>
      <c r="J51" s="19"/>
      <c r="K51" s="230"/>
      <c r="L51" s="230"/>
      <c r="M51" s="224" t="str">
        <f t="shared" si="8"/>
        <v/>
      </c>
      <c r="N51" s="170"/>
      <c r="O51" s="225" t="str">
        <f t="shared" si="11"/>
        <v/>
      </c>
      <c r="P51" s="231"/>
      <c r="Q51" s="231"/>
      <c r="R51" s="231"/>
      <c r="S51" s="226" t="str">
        <f t="shared" si="4"/>
        <v/>
      </c>
      <c r="T51" s="227"/>
      <c r="U51" s="228"/>
      <c r="V51" s="145"/>
    </row>
    <row r="52" spans="1:22">
      <c r="A52" s="14">
        <f t="shared" si="7"/>
        <v>47</v>
      </c>
      <c r="B52" s="221"/>
      <c r="C52" s="221"/>
      <c r="D52" s="222"/>
      <c r="E52" s="180" t="str">
        <f t="shared" si="9"/>
        <v/>
      </c>
      <c r="F52" s="180" t="str">
        <f t="shared" si="10"/>
        <v/>
      </c>
      <c r="G52" s="20"/>
      <c r="H52" s="223"/>
      <c r="I52" s="229"/>
      <c r="J52" s="19"/>
      <c r="K52" s="230"/>
      <c r="L52" s="230"/>
      <c r="M52" s="224" t="str">
        <f t="shared" si="8"/>
        <v/>
      </c>
      <c r="N52" s="170"/>
      <c r="O52" s="225" t="str">
        <f t="shared" si="11"/>
        <v/>
      </c>
      <c r="P52" s="231"/>
      <c r="Q52" s="231"/>
      <c r="R52" s="231"/>
      <c r="S52" s="226" t="str">
        <f t="shared" si="4"/>
        <v/>
      </c>
      <c r="T52" s="227"/>
      <c r="U52" s="228"/>
      <c r="V52" s="145"/>
    </row>
    <row r="53" spans="1:22">
      <c r="A53" s="14">
        <f t="shared" si="7"/>
        <v>48</v>
      </c>
      <c r="B53" s="221"/>
      <c r="C53" s="221"/>
      <c r="D53" s="222"/>
      <c r="E53" s="180" t="str">
        <f t="shared" si="9"/>
        <v/>
      </c>
      <c r="F53" s="180" t="str">
        <f t="shared" si="10"/>
        <v/>
      </c>
      <c r="G53" s="20"/>
      <c r="H53" s="223"/>
      <c r="I53" s="229"/>
      <c r="J53" s="19"/>
      <c r="K53" s="230"/>
      <c r="L53" s="230"/>
      <c r="M53" s="224" t="str">
        <f t="shared" si="8"/>
        <v/>
      </c>
      <c r="N53" s="170"/>
      <c r="O53" s="225" t="str">
        <f t="shared" si="11"/>
        <v/>
      </c>
      <c r="P53" s="231"/>
      <c r="Q53" s="231"/>
      <c r="R53" s="231"/>
      <c r="S53" s="226" t="str">
        <f t="shared" si="4"/>
        <v/>
      </c>
      <c r="T53" s="227"/>
      <c r="U53" s="228"/>
      <c r="V53" s="145"/>
    </row>
    <row r="54" spans="1:22">
      <c r="A54" s="14">
        <f t="shared" si="7"/>
        <v>49</v>
      </c>
      <c r="B54" s="221"/>
      <c r="C54" s="221"/>
      <c r="D54" s="222"/>
      <c r="E54" s="180" t="str">
        <f t="shared" si="9"/>
        <v/>
      </c>
      <c r="F54" s="180" t="str">
        <f t="shared" si="10"/>
        <v/>
      </c>
      <c r="G54" s="20"/>
      <c r="H54" s="223"/>
      <c r="I54" s="229"/>
      <c r="J54" s="19"/>
      <c r="K54" s="230"/>
      <c r="L54" s="230"/>
      <c r="M54" s="224" t="str">
        <f t="shared" si="8"/>
        <v/>
      </c>
      <c r="N54" s="170"/>
      <c r="O54" s="225" t="str">
        <f t="shared" si="11"/>
        <v/>
      </c>
      <c r="P54" s="231"/>
      <c r="Q54" s="231"/>
      <c r="R54" s="231"/>
      <c r="S54" s="226" t="str">
        <f t="shared" si="4"/>
        <v/>
      </c>
      <c r="T54" s="227"/>
      <c r="U54" s="228"/>
      <c r="V54" s="145"/>
    </row>
    <row r="55" spans="1:22">
      <c r="A55" s="14">
        <f t="shared" si="7"/>
        <v>50</v>
      </c>
      <c r="B55" s="221"/>
      <c r="C55" s="221"/>
      <c r="D55" s="222"/>
      <c r="E55" s="180" t="str">
        <f t="shared" si="9"/>
        <v/>
      </c>
      <c r="F55" s="180" t="str">
        <f t="shared" si="10"/>
        <v/>
      </c>
      <c r="G55" s="20"/>
      <c r="H55" s="223"/>
      <c r="I55" s="229"/>
      <c r="J55" s="19"/>
      <c r="K55" s="230"/>
      <c r="L55" s="230"/>
      <c r="M55" s="224" t="str">
        <f t="shared" si="8"/>
        <v/>
      </c>
      <c r="N55" s="170"/>
      <c r="O55" s="225" t="str">
        <f t="shared" si="11"/>
        <v/>
      </c>
      <c r="P55" s="231"/>
      <c r="Q55" s="231"/>
      <c r="R55" s="231"/>
      <c r="S55" s="226" t="str">
        <f t="shared" si="4"/>
        <v/>
      </c>
      <c r="T55" s="227"/>
      <c r="U55" s="228"/>
      <c r="V55" s="145"/>
    </row>
    <row r="56" spans="1:22">
      <c r="A56" s="14">
        <f t="shared" si="7"/>
        <v>51</v>
      </c>
      <c r="B56" s="221"/>
      <c r="C56" s="221"/>
      <c r="D56" s="222"/>
      <c r="E56" s="180" t="str">
        <f t="shared" si="9"/>
        <v/>
      </c>
      <c r="F56" s="180" t="str">
        <f t="shared" si="10"/>
        <v/>
      </c>
      <c r="G56" s="20"/>
      <c r="H56" s="223"/>
      <c r="I56" s="229"/>
      <c r="J56" s="19"/>
      <c r="K56" s="230"/>
      <c r="L56" s="230"/>
      <c r="M56" s="224" t="str">
        <f t="shared" si="8"/>
        <v/>
      </c>
      <c r="N56" s="170"/>
      <c r="O56" s="225" t="str">
        <f t="shared" si="11"/>
        <v/>
      </c>
      <c r="P56" s="231"/>
      <c r="Q56" s="231"/>
      <c r="R56" s="231"/>
      <c r="S56" s="226" t="str">
        <f t="shared" si="4"/>
        <v/>
      </c>
      <c r="T56" s="227"/>
      <c r="U56" s="228"/>
      <c r="V56" s="145"/>
    </row>
    <row r="57" spans="1:22">
      <c r="A57" s="14">
        <f t="shared" si="7"/>
        <v>52</v>
      </c>
      <c r="B57" s="221"/>
      <c r="C57" s="221"/>
      <c r="D57" s="222"/>
      <c r="E57" s="180" t="str">
        <f t="shared" si="9"/>
        <v/>
      </c>
      <c r="F57" s="180" t="str">
        <f t="shared" si="10"/>
        <v/>
      </c>
      <c r="G57" s="20"/>
      <c r="H57" s="223"/>
      <c r="I57" s="229"/>
      <c r="J57" s="19"/>
      <c r="K57" s="230"/>
      <c r="L57" s="230"/>
      <c r="M57" s="224" t="str">
        <f t="shared" si="8"/>
        <v/>
      </c>
      <c r="N57" s="170"/>
      <c r="O57" s="225" t="str">
        <f t="shared" si="11"/>
        <v/>
      </c>
      <c r="P57" s="231"/>
      <c r="Q57" s="231"/>
      <c r="R57" s="231"/>
      <c r="S57" s="226" t="str">
        <f t="shared" si="4"/>
        <v/>
      </c>
      <c r="T57" s="227"/>
      <c r="U57" s="228"/>
      <c r="V57" s="145"/>
    </row>
    <row r="58" spans="1:22">
      <c r="A58" s="14">
        <f t="shared" ref="A58:A85" si="12">A57+1</f>
        <v>53</v>
      </c>
      <c r="B58" s="221"/>
      <c r="C58" s="221"/>
      <c r="D58" s="222"/>
      <c r="E58" s="180" t="str">
        <f t="shared" si="9"/>
        <v/>
      </c>
      <c r="F58" s="180" t="str">
        <f t="shared" si="10"/>
        <v/>
      </c>
      <c r="G58" s="20"/>
      <c r="H58" s="223"/>
      <c r="I58" s="229"/>
      <c r="J58" s="19"/>
      <c r="K58" s="230"/>
      <c r="L58" s="230"/>
      <c r="M58" s="224" t="str">
        <f t="shared" si="8"/>
        <v/>
      </c>
      <c r="N58" s="170"/>
      <c r="O58" s="225" t="str">
        <f t="shared" si="11"/>
        <v/>
      </c>
      <c r="P58" s="231"/>
      <c r="Q58" s="231"/>
      <c r="R58" s="231"/>
      <c r="S58" s="226" t="str">
        <f t="shared" si="4"/>
        <v/>
      </c>
      <c r="T58" s="227"/>
      <c r="U58" s="228"/>
      <c r="V58" s="145"/>
    </row>
    <row r="59" spans="1:22">
      <c r="A59" s="14">
        <f t="shared" si="12"/>
        <v>54</v>
      </c>
      <c r="B59" s="221"/>
      <c r="C59" s="221"/>
      <c r="D59" s="222"/>
      <c r="E59" s="180" t="str">
        <f t="shared" si="9"/>
        <v/>
      </c>
      <c r="F59" s="180" t="str">
        <f t="shared" si="10"/>
        <v/>
      </c>
      <c r="G59" s="20"/>
      <c r="H59" s="223"/>
      <c r="I59" s="229"/>
      <c r="J59" s="19"/>
      <c r="K59" s="230"/>
      <c r="L59" s="230"/>
      <c r="M59" s="224" t="str">
        <f t="shared" si="8"/>
        <v/>
      </c>
      <c r="N59" s="170"/>
      <c r="O59" s="225" t="str">
        <f t="shared" si="11"/>
        <v/>
      </c>
      <c r="P59" s="231"/>
      <c r="Q59" s="231"/>
      <c r="R59" s="231"/>
      <c r="S59" s="226" t="str">
        <f t="shared" si="4"/>
        <v/>
      </c>
      <c r="T59" s="227"/>
      <c r="U59" s="228"/>
      <c r="V59" s="145"/>
    </row>
    <row r="60" spans="1:22">
      <c r="A60" s="14">
        <f t="shared" si="12"/>
        <v>55</v>
      </c>
      <c r="B60" s="221"/>
      <c r="C60" s="221"/>
      <c r="D60" s="222"/>
      <c r="E60" s="180" t="str">
        <f t="shared" si="9"/>
        <v/>
      </c>
      <c r="F60" s="180" t="str">
        <f t="shared" si="10"/>
        <v/>
      </c>
      <c r="G60" s="20"/>
      <c r="H60" s="223"/>
      <c r="I60" s="229"/>
      <c r="J60" s="19"/>
      <c r="K60" s="230"/>
      <c r="L60" s="230"/>
      <c r="M60" s="224" t="str">
        <f t="shared" si="8"/>
        <v/>
      </c>
      <c r="N60" s="170"/>
      <c r="O60" s="225" t="str">
        <f t="shared" si="11"/>
        <v/>
      </c>
      <c r="P60" s="231"/>
      <c r="Q60" s="231"/>
      <c r="R60" s="231"/>
      <c r="S60" s="226" t="str">
        <f t="shared" si="4"/>
        <v/>
      </c>
      <c r="T60" s="227"/>
      <c r="U60" s="228"/>
      <c r="V60" s="145"/>
    </row>
    <row r="61" spans="1:22">
      <c r="A61" s="14">
        <f t="shared" si="12"/>
        <v>56</v>
      </c>
      <c r="B61" s="221"/>
      <c r="C61" s="221"/>
      <c r="D61" s="222"/>
      <c r="E61" s="180" t="str">
        <f t="shared" si="9"/>
        <v/>
      </c>
      <c r="F61" s="180" t="str">
        <f t="shared" si="10"/>
        <v/>
      </c>
      <c r="G61" s="20"/>
      <c r="H61" s="223"/>
      <c r="I61" s="229"/>
      <c r="J61" s="19"/>
      <c r="K61" s="230"/>
      <c r="L61" s="230"/>
      <c r="M61" s="224" t="str">
        <f t="shared" si="8"/>
        <v/>
      </c>
      <c r="N61" s="170"/>
      <c r="O61" s="225" t="str">
        <f t="shared" si="11"/>
        <v/>
      </c>
      <c r="P61" s="231"/>
      <c r="Q61" s="231"/>
      <c r="R61" s="231"/>
      <c r="S61" s="226" t="str">
        <f t="shared" si="4"/>
        <v/>
      </c>
      <c r="T61" s="227"/>
      <c r="U61" s="228"/>
      <c r="V61" s="145"/>
    </row>
    <row r="62" spans="1:22">
      <c r="A62" s="14">
        <f t="shared" si="12"/>
        <v>57</v>
      </c>
      <c r="B62" s="221"/>
      <c r="C62" s="221"/>
      <c r="D62" s="222"/>
      <c r="E62" s="180" t="str">
        <f t="shared" si="9"/>
        <v/>
      </c>
      <c r="F62" s="180" t="str">
        <f t="shared" si="10"/>
        <v/>
      </c>
      <c r="G62" s="20"/>
      <c r="H62" s="223"/>
      <c r="I62" s="229"/>
      <c r="J62" s="19"/>
      <c r="K62" s="230"/>
      <c r="L62" s="230"/>
      <c r="M62" s="224" t="str">
        <f t="shared" si="8"/>
        <v/>
      </c>
      <c r="N62" s="170"/>
      <c r="O62" s="225" t="str">
        <f t="shared" si="11"/>
        <v/>
      </c>
      <c r="P62" s="231"/>
      <c r="Q62" s="231"/>
      <c r="R62" s="231"/>
      <c r="S62" s="226" t="str">
        <f t="shared" si="4"/>
        <v/>
      </c>
      <c r="T62" s="227"/>
      <c r="U62" s="228"/>
      <c r="V62" s="145"/>
    </row>
    <row r="63" spans="1:22">
      <c r="A63" s="14">
        <f t="shared" si="12"/>
        <v>58</v>
      </c>
      <c r="B63" s="221"/>
      <c r="C63" s="221"/>
      <c r="D63" s="222"/>
      <c r="E63" s="180" t="str">
        <f t="shared" si="9"/>
        <v/>
      </c>
      <c r="F63" s="180" t="str">
        <f t="shared" si="10"/>
        <v/>
      </c>
      <c r="G63" s="20"/>
      <c r="H63" s="223"/>
      <c r="I63" s="229"/>
      <c r="J63" s="19"/>
      <c r="K63" s="230"/>
      <c r="L63" s="230"/>
      <c r="M63" s="224" t="str">
        <f t="shared" si="8"/>
        <v/>
      </c>
      <c r="N63" s="170"/>
      <c r="O63" s="225" t="str">
        <f t="shared" si="11"/>
        <v/>
      </c>
      <c r="P63" s="231"/>
      <c r="Q63" s="231"/>
      <c r="R63" s="231"/>
      <c r="S63" s="226" t="str">
        <f t="shared" si="4"/>
        <v/>
      </c>
      <c r="T63" s="227"/>
      <c r="U63" s="228"/>
      <c r="V63" s="145"/>
    </row>
    <row r="64" spans="1:22">
      <c r="A64" s="14">
        <f t="shared" si="12"/>
        <v>59</v>
      </c>
      <c r="B64" s="221"/>
      <c r="C64" s="221"/>
      <c r="D64" s="222"/>
      <c r="E64" s="180" t="str">
        <f t="shared" si="9"/>
        <v/>
      </c>
      <c r="F64" s="180" t="str">
        <f t="shared" si="10"/>
        <v/>
      </c>
      <c r="G64" s="20"/>
      <c r="H64" s="223"/>
      <c r="I64" s="229"/>
      <c r="J64" s="19"/>
      <c r="K64" s="230"/>
      <c r="L64" s="230"/>
      <c r="M64" s="224" t="str">
        <f t="shared" si="8"/>
        <v/>
      </c>
      <c r="N64" s="170"/>
      <c r="O64" s="225" t="str">
        <f t="shared" si="11"/>
        <v/>
      </c>
      <c r="P64" s="231"/>
      <c r="Q64" s="231"/>
      <c r="R64" s="231"/>
      <c r="S64" s="226" t="str">
        <f t="shared" si="4"/>
        <v/>
      </c>
      <c r="T64" s="227"/>
      <c r="U64" s="228"/>
      <c r="V64" s="145"/>
    </row>
    <row r="65" spans="1:22">
      <c r="A65" s="14">
        <f t="shared" si="12"/>
        <v>60</v>
      </c>
      <c r="B65" s="221"/>
      <c r="C65" s="221"/>
      <c r="D65" s="222"/>
      <c r="E65" s="180" t="str">
        <f t="shared" si="9"/>
        <v/>
      </c>
      <c r="F65" s="180" t="str">
        <f t="shared" si="10"/>
        <v/>
      </c>
      <c r="G65" s="20"/>
      <c r="H65" s="223"/>
      <c r="I65" s="229"/>
      <c r="J65" s="19"/>
      <c r="K65" s="230"/>
      <c r="L65" s="230"/>
      <c r="M65" s="224" t="str">
        <f t="shared" si="8"/>
        <v/>
      </c>
      <c r="N65" s="170"/>
      <c r="O65" s="225" t="str">
        <f t="shared" si="11"/>
        <v/>
      </c>
      <c r="P65" s="231"/>
      <c r="Q65" s="231"/>
      <c r="R65" s="231"/>
      <c r="S65" s="226" t="str">
        <f t="shared" si="4"/>
        <v/>
      </c>
      <c r="T65" s="227"/>
      <c r="U65" s="228"/>
      <c r="V65" s="145"/>
    </row>
    <row r="66" spans="1:22">
      <c r="A66" s="14">
        <f t="shared" si="12"/>
        <v>61</v>
      </c>
      <c r="B66" s="221"/>
      <c r="C66" s="221"/>
      <c r="D66" s="222"/>
      <c r="E66" s="180" t="str">
        <f t="shared" si="9"/>
        <v/>
      </c>
      <c r="F66" s="180" t="str">
        <f t="shared" si="10"/>
        <v/>
      </c>
      <c r="G66" s="20"/>
      <c r="H66" s="223"/>
      <c r="I66" s="229"/>
      <c r="J66" s="19"/>
      <c r="K66" s="230"/>
      <c r="L66" s="230"/>
      <c r="M66" s="224" t="str">
        <f t="shared" si="8"/>
        <v/>
      </c>
      <c r="N66" s="170"/>
      <c r="O66" s="225" t="str">
        <f t="shared" si="11"/>
        <v/>
      </c>
      <c r="P66" s="231"/>
      <c r="Q66" s="231"/>
      <c r="R66" s="231"/>
      <c r="S66" s="226" t="str">
        <f t="shared" si="4"/>
        <v/>
      </c>
      <c r="T66" s="227"/>
      <c r="U66" s="228"/>
      <c r="V66" s="145"/>
    </row>
    <row r="67" spans="1:22">
      <c r="A67" s="14">
        <f t="shared" si="12"/>
        <v>62</v>
      </c>
      <c r="B67" s="221"/>
      <c r="C67" s="221"/>
      <c r="D67" s="222"/>
      <c r="E67" s="180" t="str">
        <f t="shared" si="9"/>
        <v/>
      </c>
      <c r="F67" s="180" t="str">
        <f t="shared" si="10"/>
        <v/>
      </c>
      <c r="G67" s="20"/>
      <c r="H67" s="223"/>
      <c r="I67" s="229"/>
      <c r="J67" s="19"/>
      <c r="K67" s="230"/>
      <c r="L67" s="230"/>
      <c r="M67" s="224" t="str">
        <f t="shared" si="8"/>
        <v/>
      </c>
      <c r="N67" s="170"/>
      <c r="O67" s="225" t="str">
        <f t="shared" si="11"/>
        <v/>
      </c>
      <c r="P67" s="231"/>
      <c r="Q67" s="231"/>
      <c r="R67" s="231"/>
      <c r="S67" s="226" t="str">
        <f t="shared" si="4"/>
        <v/>
      </c>
      <c r="T67" s="227"/>
      <c r="U67" s="228"/>
      <c r="V67" s="145"/>
    </row>
    <row r="68" spans="1:22">
      <c r="A68" s="14">
        <f t="shared" si="12"/>
        <v>63</v>
      </c>
      <c r="B68" s="221"/>
      <c r="C68" s="221"/>
      <c r="D68" s="222"/>
      <c r="E68" s="180" t="str">
        <f t="shared" si="9"/>
        <v/>
      </c>
      <c r="F68" s="180" t="str">
        <f t="shared" si="10"/>
        <v/>
      </c>
      <c r="G68" s="20"/>
      <c r="H68" s="223"/>
      <c r="I68" s="229"/>
      <c r="J68" s="19"/>
      <c r="K68" s="230"/>
      <c r="L68" s="230"/>
      <c r="M68" s="224" t="str">
        <f t="shared" si="8"/>
        <v/>
      </c>
      <c r="N68" s="170"/>
      <c r="O68" s="225" t="str">
        <f t="shared" si="11"/>
        <v/>
      </c>
      <c r="P68" s="231"/>
      <c r="Q68" s="231"/>
      <c r="R68" s="231"/>
      <c r="S68" s="226" t="str">
        <f t="shared" si="4"/>
        <v/>
      </c>
      <c r="T68" s="227"/>
      <c r="U68" s="228"/>
      <c r="V68" s="145"/>
    </row>
    <row r="69" spans="1:22">
      <c r="A69" s="14">
        <f t="shared" si="12"/>
        <v>64</v>
      </c>
      <c r="B69" s="221"/>
      <c r="C69" s="221"/>
      <c r="D69" s="222"/>
      <c r="E69" s="180" t="str">
        <f t="shared" si="9"/>
        <v/>
      </c>
      <c r="F69" s="180" t="str">
        <f t="shared" si="10"/>
        <v/>
      </c>
      <c r="G69" s="20"/>
      <c r="H69" s="223"/>
      <c r="I69" s="229"/>
      <c r="J69" s="19"/>
      <c r="K69" s="230"/>
      <c r="L69" s="230"/>
      <c r="M69" s="224" t="str">
        <f t="shared" si="8"/>
        <v/>
      </c>
      <c r="N69" s="170"/>
      <c r="O69" s="225" t="str">
        <f t="shared" si="11"/>
        <v/>
      </c>
      <c r="P69" s="231"/>
      <c r="Q69" s="231"/>
      <c r="R69" s="231"/>
      <c r="S69" s="226" t="str">
        <f t="shared" si="4"/>
        <v/>
      </c>
      <c r="T69" s="227"/>
      <c r="U69" s="228"/>
      <c r="V69" s="145"/>
    </row>
    <row r="70" spans="1:22">
      <c r="A70" s="14">
        <f t="shared" si="12"/>
        <v>65</v>
      </c>
      <c r="B70" s="221"/>
      <c r="C70" s="221"/>
      <c r="D70" s="222"/>
      <c r="E70" s="180" t="str">
        <f t="shared" si="9"/>
        <v/>
      </c>
      <c r="F70" s="180" t="str">
        <f t="shared" si="10"/>
        <v/>
      </c>
      <c r="G70" s="20"/>
      <c r="H70" s="223"/>
      <c r="I70" s="229"/>
      <c r="J70" s="19"/>
      <c r="K70" s="230"/>
      <c r="L70" s="230"/>
      <c r="M70" s="224" t="str">
        <f t="shared" si="8"/>
        <v/>
      </c>
      <c r="N70" s="170"/>
      <c r="O70" s="225" t="str">
        <f t="shared" ref="O70:O85" si="13">IFERROR(VLOOKUP(M70,慰労金単価,2,FALSE),"")</f>
        <v/>
      </c>
      <c r="P70" s="231"/>
      <c r="Q70" s="231"/>
      <c r="R70" s="231"/>
      <c r="S70" s="226" t="str">
        <f t="shared" si="4"/>
        <v/>
      </c>
      <c r="T70" s="227"/>
      <c r="U70" s="228"/>
      <c r="V70" s="145"/>
    </row>
    <row r="71" spans="1:22">
      <c r="A71" s="14">
        <f t="shared" si="12"/>
        <v>66</v>
      </c>
      <c r="B71" s="221"/>
      <c r="C71" s="221"/>
      <c r="D71" s="222"/>
      <c r="E71" s="180" t="str">
        <f t="shared" ref="E71:E85" si="14">B71&amp;C71&amp;D71</f>
        <v/>
      </c>
      <c r="F71" s="180" t="str">
        <f t="shared" ref="F71:F85" si="15">IF(E71="","",COUNTIF($E$6:$E$85,E71))</f>
        <v/>
      </c>
      <c r="G71" s="20"/>
      <c r="H71" s="223"/>
      <c r="I71" s="229"/>
      <c r="J71" s="19"/>
      <c r="K71" s="230"/>
      <c r="L71" s="230"/>
      <c r="M71" s="224" t="str">
        <f t="shared" si="8"/>
        <v/>
      </c>
      <c r="N71" s="170"/>
      <c r="O71" s="225" t="str">
        <f t="shared" si="13"/>
        <v/>
      </c>
      <c r="P71" s="231"/>
      <c r="Q71" s="231"/>
      <c r="R71" s="231"/>
      <c r="S71" s="226" t="str">
        <f t="shared" ref="S71:S85" si="16">IF(F71&gt;=2,"","可")</f>
        <v/>
      </c>
      <c r="T71" s="227"/>
      <c r="U71" s="228"/>
      <c r="V71" s="145"/>
    </row>
    <row r="72" spans="1:22">
      <c r="A72" s="14">
        <f t="shared" si="12"/>
        <v>67</v>
      </c>
      <c r="B72" s="221"/>
      <c r="C72" s="221"/>
      <c r="D72" s="222"/>
      <c r="E72" s="180" t="str">
        <f t="shared" si="14"/>
        <v/>
      </c>
      <c r="F72" s="180" t="str">
        <f t="shared" si="15"/>
        <v/>
      </c>
      <c r="G72" s="20"/>
      <c r="H72" s="223"/>
      <c r="I72" s="229"/>
      <c r="J72" s="19"/>
      <c r="K72" s="230"/>
      <c r="L72" s="230"/>
      <c r="M72" s="224" t="str">
        <f t="shared" ref="M72:M85" si="17">K72&amp;L72</f>
        <v/>
      </c>
      <c r="N72" s="170"/>
      <c r="O72" s="225" t="str">
        <f t="shared" si="13"/>
        <v/>
      </c>
      <c r="P72" s="231"/>
      <c r="Q72" s="231"/>
      <c r="R72" s="231"/>
      <c r="S72" s="226" t="str">
        <f t="shared" si="16"/>
        <v/>
      </c>
      <c r="T72" s="227"/>
      <c r="U72" s="228"/>
      <c r="V72" s="145"/>
    </row>
    <row r="73" spans="1:22">
      <c r="A73" s="14">
        <f t="shared" si="12"/>
        <v>68</v>
      </c>
      <c r="B73" s="221"/>
      <c r="C73" s="221"/>
      <c r="D73" s="222"/>
      <c r="E73" s="180" t="str">
        <f t="shared" si="14"/>
        <v/>
      </c>
      <c r="F73" s="180" t="str">
        <f t="shared" si="15"/>
        <v/>
      </c>
      <c r="G73" s="20"/>
      <c r="H73" s="223"/>
      <c r="I73" s="229"/>
      <c r="J73" s="19"/>
      <c r="K73" s="230"/>
      <c r="L73" s="230"/>
      <c r="M73" s="224" t="str">
        <f t="shared" si="17"/>
        <v/>
      </c>
      <c r="N73" s="170"/>
      <c r="O73" s="225" t="str">
        <f t="shared" si="13"/>
        <v/>
      </c>
      <c r="P73" s="231"/>
      <c r="Q73" s="231"/>
      <c r="R73" s="231"/>
      <c r="S73" s="226" t="str">
        <f t="shared" si="16"/>
        <v/>
      </c>
      <c r="T73" s="227"/>
      <c r="U73" s="228"/>
      <c r="V73" s="145"/>
    </row>
    <row r="74" spans="1:22">
      <c r="A74" s="14">
        <f t="shared" si="12"/>
        <v>69</v>
      </c>
      <c r="B74" s="221"/>
      <c r="C74" s="221"/>
      <c r="D74" s="222"/>
      <c r="E74" s="180" t="str">
        <f t="shared" si="14"/>
        <v/>
      </c>
      <c r="F74" s="180" t="str">
        <f t="shared" si="15"/>
        <v/>
      </c>
      <c r="G74" s="20"/>
      <c r="H74" s="223"/>
      <c r="I74" s="229"/>
      <c r="J74" s="19"/>
      <c r="K74" s="230"/>
      <c r="L74" s="230"/>
      <c r="M74" s="224" t="str">
        <f t="shared" si="17"/>
        <v/>
      </c>
      <c r="N74" s="170"/>
      <c r="O74" s="225" t="str">
        <f t="shared" si="13"/>
        <v/>
      </c>
      <c r="P74" s="231"/>
      <c r="Q74" s="231"/>
      <c r="R74" s="231"/>
      <c r="S74" s="226" t="str">
        <f t="shared" si="16"/>
        <v/>
      </c>
      <c r="T74" s="227"/>
      <c r="U74" s="228"/>
      <c r="V74" s="145"/>
    </row>
    <row r="75" spans="1:22">
      <c r="A75" s="14">
        <f t="shared" si="12"/>
        <v>70</v>
      </c>
      <c r="B75" s="221"/>
      <c r="C75" s="221"/>
      <c r="D75" s="222"/>
      <c r="E75" s="180" t="str">
        <f t="shared" si="14"/>
        <v/>
      </c>
      <c r="F75" s="180" t="str">
        <f t="shared" si="15"/>
        <v/>
      </c>
      <c r="G75" s="20"/>
      <c r="H75" s="223"/>
      <c r="I75" s="229"/>
      <c r="J75" s="19"/>
      <c r="K75" s="230"/>
      <c r="L75" s="230"/>
      <c r="M75" s="224" t="str">
        <f t="shared" si="17"/>
        <v/>
      </c>
      <c r="N75" s="170"/>
      <c r="O75" s="225" t="str">
        <f t="shared" si="13"/>
        <v/>
      </c>
      <c r="P75" s="231"/>
      <c r="Q75" s="231"/>
      <c r="R75" s="231"/>
      <c r="S75" s="226" t="str">
        <f t="shared" si="16"/>
        <v/>
      </c>
      <c r="T75" s="227"/>
      <c r="U75" s="228"/>
      <c r="V75" s="145"/>
    </row>
    <row r="76" spans="1:22">
      <c r="A76" s="14">
        <f t="shared" si="12"/>
        <v>71</v>
      </c>
      <c r="B76" s="221"/>
      <c r="C76" s="221"/>
      <c r="D76" s="222"/>
      <c r="E76" s="180" t="str">
        <f t="shared" si="14"/>
        <v/>
      </c>
      <c r="F76" s="180" t="str">
        <f t="shared" si="15"/>
        <v/>
      </c>
      <c r="G76" s="20"/>
      <c r="H76" s="223"/>
      <c r="I76" s="229"/>
      <c r="J76" s="19"/>
      <c r="K76" s="230"/>
      <c r="L76" s="230"/>
      <c r="M76" s="224" t="str">
        <f t="shared" si="17"/>
        <v/>
      </c>
      <c r="N76" s="170"/>
      <c r="O76" s="225" t="str">
        <f t="shared" si="13"/>
        <v/>
      </c>
      <c r="P76" s="231"/>
      <c r="Q76" s="231"/>
      <c r="R76" s="231"/>
      <c r="S76" s="226" t="str">
        <f t="shared" si="16"/>
        <v/>
      </c>
      <c r="T76" s="227"/>
      <c r="U76" s="228"/>
      <c r="V76" s="145"/>
    </row>
    <row r="77" spans="1:22">
      <c r="A77" s="14">
        <f t="shared" si="12"/>
        <v>72</v>
      </c>
      <c r="B77" s="221"/>
      <c r="C77" s="221"/>
      <c r="D77" s="222"/>
      <c r="E77" s="180" t="str">
        <f t="shared" si="14"/>
        <v/>
      </c>
      <c r="F77" s="180" t="str">
        <f t="shared" si="15"/>
        <v/>
      </c>
      <c r="G77" s="20"/>
      <c r="H77" s="223"/>
      <c r="I77" s="229"/>
      <c r="J77" s="19"/>
      <c r="K77" s="230"/>
      <c r="L77" s="230"/>
      <c r="M77" s="224" t="str">
        <f t="shared" si="17"/>
        <v/>
      </c>
      <c r="N77" s="170"/>
      <c r="O77" s="225" t="str">
        <f t="shared" si="13"/>
        <v/>
      </c>
      <c r="P77" s="231"/>
      <c r="Q77" s="231"/>
      <c r="R77" s="231"/>
      <c r="S77" s="226" t="str">
        <f t="shared" si="16"/>
        <v/>
      </c>
      <c r="T77" s="227"/>
      <c r="U77" s="228"/>
      <c r="V77" s="145"/>
    </row>
    <row r="78" spans="1:22">
      <c r="A78" s="14">
        <f t="shared" si="12"/>
        <v>73</v>
      </c>
      <c r="B78" s="221"/>
      <c r="C78" s="221"/>
      <c r="D78" s="222"/>
      <c r="E78" s="180" t="str">
        <f t="shared" si="14"/>
        <v/>
      </c>
      <c r="F78" s="180" t="str">
        <f t="shared" si="15"/>
        <v/>
      </c>
      <c r="G78" s="20"/>
      <c r="H78" s="223"/>
      <c r="I78" s="229"/>
      <c r="J78" s="19"/>
      <c r="K78" s="230"/>
      <c r="L78" s="230"/>
      <c r="M78" s="224" t="str">
        <f t="shared" si="17"/>
        <v/>
      </c>
      <c r="N78" s="170"/>
      <c r="O78" s="225" t="str">
        <f t="shared" si="13"/>
        <v/>
      </c>
      <c r="P78" s="231"/>
      <c r="Q78" s="231"/>
      <c r="R78" s="231"/>
      <c r="S78" s="226" t="str">
        <f t="shared" si="16"/>
        <v/>
      </c>
      <c r="T78" s="227"/>
      <c r="U78" s="228"/>
      <c r="V78" s="145"/>
    </row>
    <row r="79" spans="1:22">
      <c r="A79" s="14">
        <f t="shared" si="12"/>
        <v>74</v>
      </c>
      <c r="B79" s="221"/>
      <c r="C79" s="221"/>
      <c r="D79" s="222"/>
      <c r="E79" s="180" t="str">
        <f t="shared" si="14"/>
        <v/>
      </c>
      <c r="F79" s="180" t="str">
        <f t="shared" si="15"/>
        <v/>
      </c>
      <c r="G79" s="20"/>
      <c r="H79" s="223"/>
      <c r="I79" s="229"/>
      <c r="J79" s="19"/>
      <c r="K79" s="230"/>
      <c r="L79" s="230"/>
      <c r="M79" s="224" t="str">
        <f t="shared" si="17"/>
        <v/>
      </c>
      <c r="N79" s="170"/>
      <c r="O79" s="225" t="str">
        <f t="shared" si="13"/>
        <v/>
      </c>
      <c r="P79" s="231"/>
      <c r="Q79" s="231"/>
      <c r="R79" s="231"/>
      <c r="S79" s="226" t="str">
        <f t="shared" si="16"/>
        <v/>
      </c>
      <c r="T79" s="227"/>
      <c r="U79" s="228"/>
      <c r="V79" s="145"/>
    </row>
    <row r="80" spans="1:22">
      <c r="A80" s="14">
        <f t="shared" si="12"/>
        <v>75</v>
      </c>
      <c r="B80" s="221"/>
      <c r="C80" s="221"/>
      <c r="D80" s="222"/>
      <c r="E80" s="180" t="str">
        <f t="shared" si="14"/>
        <v/>
      </c>
      <c r="F80" s="180" t="str">
        <f t="shared" si="15"/>
        <v/>
      </c>
      <c r="G80" s="20"/>
      <c r="H80" s="223"/>
      <c r="I80" s="229"/>
      <c r="J80" s="19"/>
      <c r="K80" s="230"/>
      <c r="L80" s="230"/>
      <c r="M80" s="224" t="str">
        <f t="shared" si="17"/>
        <v/>
      </c>
      <c r="N80" s="170"/>
      <c r="O80" s="225" t="str">
        <f t="shared" si="13"/>
        <v/>
      </c>
      <c r="P80" s="231"/>
      <c r="Q80" s="231"/>
      <c r="R80" s="231"/>
      <c r="S80" s="226" t="str">
        <f t="shared" si="16"/>
        <v/>
      </c>
      <c r="T80" s="227"/>
      <c r="U80" s="228"/>
      <c r="V80" s="145"/>
    </row>
    <row r="81" spans="1:22">
      <c r="A81" s="14">
        <f t="shared" si="12"/>
        <v>76</v>
      </c>
      <c r="B81" s="221"/>
      <c r="C81" s="221"/>
      <c r="D81" s="222"/>
      <c r="E81" s="180" t="str">
        <f t="shared" si="14"/>
        <v/>
      </c>
      <c r="F81" s="180" t="str">
        <f t="shared" si="15"/>
        <v/>
      </c>
      <c r="G81" s="20"/>
      <c r="H81" s="223"/>
      <c r="I81" s="229"/>
      <c r="J81" s="19"/>
      <c r="K81" s="230"/>
      <c r="L81" s="230"/>
      <c r="M81" s="224" t="str">
        <f t="shared" si="17"/>
        <v/>
      </c>
      <c r="N81" s="170"/>
      <c r="O81" s="225" t="str">
        <f t="shared" si="13"/>
        <v/>
      </c>
      <c r="P81" s="231"/>
      <c r="Q81" s="231"/>
      <c r="R81" s="231"/>
      <c r="S81" s="226" t="str">
        <f t="shared" si="16"/>
        <v/>
      </c>
      <c r="T81" s="227"/>
      <c r="U81" s="228"/>
      <c r="V81" s="145"/>
    </row>
    <row r="82" spans="1:22">
      <c r="A82" s="14">
        <f t="shared" si="12"/>
        <v>77</v>
      </c>
      <c r="B82" s="221"/>
      <c r="C82" s="221"/>
      <c r="D82" s="222"/>
      <c r="E82" s="180" t="str">
        <f t="shared" si="14"/>
        <v/>
      </c>
      <c r="F82" s="180" t="str">
        <f t="shared" si="15"/>
        <v/>
      </c>
      <c r="G82" s="20"/>
      <c r="H82" s="223"/>
      <c r="I82" s="229"/>
      <c r="J82" s="19"/>
      <c r="K82" s="230"/>
      <c r="L82" s="230"/>
      <c r="M82" s="224" t="str">
        <f t="shared" si="17"/>
        <v/>
      </c>
      <c r="N82" s="170"/>
      <c r="O82" s="225" t="str">
        <f t="shared" si="13"/>
        <v/>
      </c>
      <c r="P82" s="231"/>
      <c r="Q82" s="231"/>
      <c r="R82" s="231"/>
      <c r="S82" s="226" t="str">
        <f t="shared" si="16"/>
        <v/>
      </c>
      <c r="T82" s="227"/>
      <c r="U82" s="228"/>
      <c r="V82" s="145"/>
    </row>
    <row r="83" spans="1:22">
      <c r="A83" s="14">
        <f t="shared" si="12"/>
        <v>78</v>
      </c>
      <c r="B83" s="221"/>
      <c r="C83" s="221"/>
      <c r="D83" s="222"/>
      <c r="E83" s="180" t="str">
        <f t="shared" si="14"/>
        <v/>
      </c>
      <c r="F83" s="180" t="str">
        <f t="shared" si="15"/>
        <v/>
      </c>
      <c r="G83" s="20"/>
      <c r="H83" s="223"/>
      <c r="I83" s="229"/>
      <c r="J83" s="19"/>
      <c r="K83" s="230"/>
      <c r="L83" s="230"/>
      <c r="M83" s="224" t="str">
        <f t="shared" si="17"/>
        <v/>
      </c>
      <c r="N83" s="170"/>
      <c r="O83" s="225" t="str">
        <f t="shared" si="13"/>
        <v/>
      </c>
      <c r="P83" s="231"/>
      <c r="Q83" s="231"/>
      <c r="R83" s="231"/>
      <c r="S83" s="226" t="str">
        <f t="shared" si="16"/>
        <v/>
      </c>
      <c r="T83" s="227"/>
      <c r="U83" s="228"/>
      <c r="V83" s="145"/>
    </row>
    <row r="84" spans="1:22">
      <c r="A84" s="14">
        <f t="shared" si="12"/>
        <v>79</v>
      </c>
      <c r="B84" s="221"/>
      <c r="C84" s="221"/>
      <c r="D84" s="222"/>
      <c r="E84" s="180" t="str">
        <f t="shared" si="14"/>
        <v/>
      </c>
      <c r="F84" s="180" t="str">
        <f t="shared" si="15"/>
        <v/>
      </c>
      <c r="G84" s="20"/>
      <c r="H84" s="223"/>
      <c r="I84" s="229"/>
      <c r="J84" s="19"/>
      <c r="K84" s="230"/>
      <c r="L84" s="230"/>
      <c r="M84" s="224" t="str">
        <f t="shared" si="17"/>
        <v/>
      </c>
      <c r="N84" s="170"/>
      <c r="O84" s="225" t="str">
        <f t="shared" si="13"/>
        <v/>
      </c>
      <c r="P84" s="231"/>
      <c r="Q84" s="231"/>
      <c r="R84" s="231"/>
      <c r="S84" s="226" t="str">
        <f t="shared" si="16"/>
        <v/>
      </c>
      <c r="T84" s="227"/>
      <c r="U84" s="228"/>
      <c r="V84" s="145"/>
    </row>
    <row r="85" spans="1:22">
      <c r="A85" s="14">
        <f t="shared" si="12"/>
        <v>80</v>
      </c>
      <c r="B85" s="221"/>
      <c r="C85" s="221"/>
      <c r="D85" s="222"/>
      <c r="E85" s="180" t="str">
        <f t="shared" si="14"/>
        <v/>
      </c>
      <c r="F85" s="180" t="str">
        <f t="shared" si="15"/>
        <v/>
      </c>
      <c r="G85" s="20"/>
      <c r="H85" s="223"/>
      <c r="I85" s="229"/>
      <c r="J85" s="19"/>
      <c r="K85" s="230"/>
      <c r="L85" s="230"/>
      <c r="M85" s="224" t="str">
        <f t="shared" si="17"/>
        <v/>
      </c>
      <c r="N85" s="170"/>
      <c r="O85" s="225" t="str">
        <f t="shared" si="13"/>
        <v/>
      </c>
      <c r="P85" s="231"/>
      <c r="Q85" s="231"/>
      <c r="R85" s="231"/>
      <c r="S85" s="226" t="str">
        <f t="shared" si="16"/>
        <v/>
      </c>
      <c r="T85" s="227"/>
      <c r="U85" s="228"/>
      <c r="V85" s="145"/>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5">
    <dataValidation type="list" allowBlank="1" showInputMessage="1" showErrorMessage="1" sqref="R6:R85">
      <formula1>"該当"</formula1>
    </dataValidation>
    <dataValidation type="list" allowBlank="1" showInputMessage="1" showErrorMessage="1" sqref="K6:K85">
      <formula1>施設区分</formula1>
    </dataValidation>
    <dataValidation type="list" allowBlank="1" showInputMessage="1" showErrorMessage="1" sqref="L6:L85">
      <formula1>OFFSET(施設区分基準セル,MATCH(K6,施設区分,0),1,1,3)</formula1>
    </dataValidation>
    <dataValidation type="list" allowBlank="1" showInputMessage="1" showErrorMessage="1" sqref="P6:Q85">
      <formula1>有無</formula1>
    </dataValidation>
    <dataValidation type="list" allowBlank="1" showInputMessage="1" showErrorMessage="1" sqref="I6:I85">
      <formula1>提供サービス</formula1>
    </dataValidation>
  </dataValidations>
  <pageMargins left="0.70866141732283472" right="0.70866141732283472" top="0.74803149606299213" bottom="0.55118110236220474" header="0.31496062992125984" footer="0.31496062992125984"/>
  <pageSetup paperSize="9" scale="68" orientation="landscape"/>
  <rowBreaks count="1" manualBreakCount="1">
    <brk id="45" max="14" man="1"/>
  </rowBreaks>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heetViews>
  <sheetFormatPr defaultRowHeight="13.5"/>
  <cols>
    <col min="1" max="1" width="49.125" bestFit="1" customWidth="1"/>
    <col min="2" max="2" width="9.125" customWidth="1"/>
    <col min="5" max="5" width="13" bestFit="1" customWidth="1"/>
  </cols>
  <sheetData>
    <row r="1" spans="1:12">
      <c r="A1" s="17"/>
      <c r="B1" s="23" t="s">
        <v>46</v>
      </c>
      <c r="C1" s="17"/>
      <c r="D1" s="17"/>
      <c r="E1" s="17"/>
      <c r="F1" s="23" t="s">
        <v>48</v>
      </c>
      <c r="G1" s="17"/>
      <c r="L1" s="13" t="s">
        <v>18</v>
      </c>
    </row>
    <row r="2" spans="1:12">
      <c r="A2" s="17"/>
      <c r="B2" s="23" t="s">
        <v>47</v>
      </c>
      <c r="C2" s="23"/>
      <c r="D2" s="23" t="s">
        <v>51</v>
      </c>
      <c r="E2" s="23" t="s">
        <v>191</v>
      </c>
      <c r="F2" s="23" t="s">
        <v>47</v>
      </c>
      <c r="G2" s="17"/>
    </row>
    <row r="3" spans="1:12">
      <c r="A3" s="171" t="s">
        <v>159</v>
      </c>
      <c r="B3" s="5">
        <v>2374</v>
      </c>
      <c r="C3" t="s">
        <v>45</v>
      </c>
      <c r="E3" s="158"/>
      <c r="F3" s="5">
        <v>200</v>
      </c>
      <c r="G3" t="s">
        <v>45</v>
      </c>
      <c r="H3" s="5"/>
      <c r="I3" s="5"/>
      <c r="J3" s="5"/>
      <c r="K3" s="5"/>
    </row>
    <row r="4" spans="1:12">
      <c r="A4" s="171" t="s">
        <v>160</v>
      </c>
      <c r="B4" s="5">
        <v>757</v>
      </c>
      <c r="C4" t="s">
        <v>45</v>
      </c>
      <c r="E4" s="158"/>
      <c r="F4" s="5">
        <v>200</v>
      </c>
      <c r="G4" t="s">
        <v>45</v>
      </c>
      <c r="H4" s="5"/>
      <c r="I4" s="5"/>
      <c r="J4" s="5"/>
      <c r="K4" s="5"/>
    </row>
    <row r="5" spans="1:12">
      <c r="A5" s="171" t="s">
        <v>161</v>
      </c>
      <c r="B5" s="5">
        <v>346</v>
      </c>
      <c r="C5" t="s">
        <v>45</v>
      </c>
      <c r="E5" s="158"/>
      <c r="F5" s="5">
        <v>200</v>
      </c>
      <c r="G5" t="s">
        <v>45</v>
      </c>
      <c r="H5" s="5"/>
      <c r="I5" s="5"/>
      <c r="J5" s="5"/>
      <c r="K5" s="5"/>
    </row>
    <row r="6" spans="1:12">
      <c r="A6" s="172" t="s">
        <v>162</v>
      </c>
      <c r="B6" s="5">
        <v>273</v>
      </c>
      <c r="C6" t="s">
        <v>45</v>
      </c>
      <c r="E6" s="5"/>
      <c r="F6" s="5">
        <v>200</v>
      </c>
      <c r="G6" t="s">
        <v>45</v>
      </c>
      <c r="H6" s="5"/>
      <c r="I6" s="5"/>
      <c r="J6" s="5"/>
      <c r="K6" s="5"/>
    </row>
    <row r="7" spans="1:12">
      <c r="A7" s="190" t="s">
        <v>261</v>
      </c>
      <c r="B7" s="5">
        <v>273</v>
      </c>
      <c r="C7" t="s">
        <v>262</v>
      </c>
      <c r="E7" s="5">
        <v>3000</v>
      </c>
      <c r="F7" s="5">
        <v>200</v>
      </c>
      <c r="G7" t="s">
        <v>262</v>
      </c>
      <c r="H7" s="5"/>
      <c r="I7" s="5"/>
      <c r="J7" s="5"/>
      <c r="K7" s="5"/>
    </row>
    <row r="8" spans="1:12">
      <c r="A8" s="171" t="s">
        <v>163</v>
      </c>
      <c r="B8" s="5">
        <v>265</v>
      </c>
      <c r="C8" t="s">
        <v>45</v>
      </c>
      <c r="E8" s="158"/>
      <c r="F8" s="5">
        <v>200</v>
      </c>
      <c r="G8" t="s">
        <v>45</v>
      </c>
      <c r="H8" s="5"/>
      <c r="I8" s="5"/>
      <c r="J8" s="5"/>
      <c r="K8" s="5"/>
    </row>
    <row r="9" spans="1:12">
      <c r="A9" s="171" t="s">
        <v>263</v>
      </c>
      <c r="B9" s="5">
        <v>265</v>
      </c>
      <c r="C9" t="s">
        <v>262</v>
      </c>
      <c r="E9" s="158"/>
      <c r="F9" s="5">
        <v>200</v>
      </c>
      <c r="G9" t="s">
        <v>262</v>
      </c>
      <c r="H9" s="5"/>
      <c r="I9" s="5"/>
      <c r="J9" s="5"/>
      <c r="K9" s="5"/>
    </row>
    <row r="10" spans="1:12">
      <c r="A10" s="171" t="s">
        <v>164</v>
      </c>
      <c r="B10" s="5">
        <v>335</v>
      </c>
      <c r="C10" t="s">
        <v>45</v>
      </c>
      <c r="E10" s="158"/>
      <c r="F10" s="5">
        <v>200</v>
      </c>
      <c r="G10" t="s">
        <v>45</v>
      </c>
      <c r="H10" s="5"/>
      <c r="I10" s="5"/>
      <c r="J10" s="5"/>
      <c r="K10" s="5"/>
    </row>
    <row r="11" spans="1:12">
      <c r="A11" s="171" t="s">
        <v>165</v>
      </c>
      <c r="B11" s="5">
        <v>353</v>
      </c>
      <c r="C11" t="s">
        <v>45</v>
      </c>
      <c r="E11" s="158"/>
      <c r="F11" s="5">
        <v>200</v>
      </c>
      <c r="G11" t="s">
        <v>45</v>
      </c>
      <c r="H11" s="5"/>
      <c r="I11" s="5"/>
      <c r="J11" s="5"/>
      <c r="K11" s="5"/>
    </row>
    <row r="12" spans="1:12">
      <c r="A12" s="171" t="s">
        <v>166</v>
      </c>
      <c r="B12" s="5">
        <v>52</v>
      </c>
      <c r="C12" t="s">
        <v>45</v>
      </c>
      <c r="E12" s="158"/>
      <c r="F12" s="5">
        <v>200</v>
      </c>
      <c r="G12" t="s">
        <v>45</v>
      </c>
      <c r="H12" s="5"/>
      <c r="I12" s="5"/>
      <c r="J12" s="5"/>
      <c r="K12" s="5"/>
    </row>
    <row r="13" spans="1:12">
      <c r="A13" s="171" t="s">
        <v>167</v>
      </c>
      <c r="B13" s="5">
        <v>27</v>
      </c>
      <c r="C13" t="s">
        <v>45</v>
      </c>
      <c r="E13" s="158"/>
      <c r="F13" s="5">
        <v>200</v>
      </c>
      <c r="G13" t="s">
        <v>45</v>
      </c>
      <c r="H13" s="5"/>
      <c r="I13" s="5"/>
      <c r="J13" s="5"/>
      <c r="K13" s="5"/>
    </row>
    <row r="14" spans="1:12">
      <c r="A14" s="171" t="s">
        <v>168</v>
      </c>
      <c r="B14" s="5">
        <v>380</v>
      </c>
      <c r="C14" t="s">
        <v>45</v>
      </c>
      <c r="E14" s="158"/>
      <c r="F14" s="5">
        <v>200</v>
      </c>
      <c r="G14" t="s">
        <v>45</v>
      </c>
      <c r="H14" s="5"/>
      <c r="I14" s="5"/>
      <c r="J14" s="5"/>
      <c r="K14" s="5"/>
    </row>
    <row r="15" spans="1:12">
      <c r="A15" s="171" t="s">
        <v>169</v>
      </c>
      <c r="B15" s="5">
        <v>240</v>
      </c>
      <c r="C15" t="s">
        <v>45</v>
      </c>
      <c r="E15" s="158"/>
      <c r="F15" s="5">
        <v>200</v>
      </c>
      <c r="G15" t="s">
        <v>45</v>
      </c>
      <c r="H15" s="5"/>
      <c r="I15" s="5"/>
      <c r="J15" s="5"/>
      <c r="K15" s="5"/>
    </row>
    <row r="16" spans="1:12">
      <c r="A16" s="171" t="s">
        <v>170</v>
      </c>
      <c r="B16" s="5">
        <v>360</v>
      </c>
      <c r="C16" t="s">
        <v>45</v>
      </c>
      <c r="E16" s="158"/>
      <c r="F16" s="5">
        <v>200</v>
      </c>
      <c r="G16" t="s">
        <v>45</v>
      </c>
      <c r="H16" s="5"/>
      <c r="I16" s="5"/>
      <c r="J16" s="5"/>
      <c r="K16" s="5"/>
    </row>
    <row r="17" spans="1:11">
      <c r="A17" s="171" t="s">
        <v>171</v>
      </c>
      <c r="B17" s="5">
        <v>204</v>
      </c>
      <c r="C17" t="s">
        <v>45</v>
      </c>
      <c r="E17" s="5">
        <v>3000</v>
      </c>
      <c r="F17" s="5">
        <v>200</v>
      </c>
      <c r="G17" t="s">
        <v>45</v>
      </c>
      <c r="H17" s="5"/>
      <c r="I17" s="5"/>
      <c r="J17" s="5"/>
      <c r="K17" s="5"/>
    </row>
    <row r="18" spans="1:11">
      <c r="A18" s="171" t="s">
        <v>172</v>
      </c>
      <c r="B18" s="5">
        <v>1215</v>
      </c>
      <c r="C18" t="s">
        <v>210</v>
      </c>
      <c r="E18" s="5">
        <v>3000</v>
      </c>
      <c r="F18" s="158"/>
      <c r="H18" s="5"/>
      <c r="I18" s="5"/>
      <c r="J18" s="5"/>
      <c r="K18" s="5"/>
    </row>
    <row r="19" spans="1:11">
      <c r="A19" s="171" t="s">
        <v>173</v>
      </c>
      <c r="B19" s="5">
        <v>402</v>
      </c>
      <c r="C19" t="s">
        <v>45</v>
      </c>
      <c r="E19" s="5">
        <v>3000</v>
      </c>
      <c r="F19" s="158"/>
      <c r="H19" s="5"/>
      <c r="I19" s="5"/>
      <c r="J19" s="5"/>
      <c r="K19" s="5"/>
    </row>
    <row r="20" spans="1:11">
      <c r="A20" s="171" t="s">
        <v>174</v>
      </c>
      <c r="B20" s="5">
        <v>358</v>
      </c>
      <c r="C20" t="s">
        <v>45</v>
      </c>
      <c r="E20" s="5">
        <v>3000</v>
      </c>
      <c r="F20" s="158"/>
      <c r="H20" s="5"/>
      <c r="I20" s="5"/>
      <c r="J20" s="5"/>
      <c r="K20" s="5"/>
    </row>
    <row r="21" spans="1:11">
      <c r="A21" s="171" t="s">
        <v>175</v>
      </c>
      <c r="B21" s="5">
        <v>180</v>
      </c>
      <c r="C21" t="s">
        <v>45</v>
      </c>
      <c r="E21" s="5">
        <v>3000</v>
      </c>
      <c r="F21" s="158"/>
      <c r="H21" s="5"/>
      <c r="I21" s="5"/>
      <c r="J21" s="5"/>
      <c r="K21" s="5"/>
    </row>
    <row r="22" spans="1:11">
      <c r="A22" s="171" t="s">
        <v>176</v>
      </c>
      <c r="B22" s="5">
        <v>1182</v>
      </c>
      <c r="C22" t="s">
        <v>210</v>
      </c>
      <c r="E22" s="158"/>
      <c r="F22" s="158"/>
      <c r="H22" s="5"/>
      <c r="I22" s="5"/>
      <c r="J22" s="5"/>
      <c r="K22" s="5"/>
    </row>
    <row r="23" spans="1:11">
      <c r="A23" s="173" t="s">
        <v>177</v>
      </c>
      <c r="B23" s="5">
        <v>635</v>
      </c>
      <c r="C23" t="s">
        <v>210</v>
      </c>
      <c r="E23" s="158"/>
      <c r="F23" s="158"/>
      <c r="H23" s="5"/>
      <c r="I23" s="5"/>
      <c r="J23" s="5"/>
      <c r="K23" s="5"/>
    </row>
    <row r="24" spans="1:11">
      <c r="A24" s="171" t="s">
        <v>178</v>
      </c>
      <c r="B24" s="5">
        <v>115</v>
      </c>
      <c r="C24" t="s">
        <v>45</v>
      </c>
      <c r="E24" s="158"/>
      <c r="F24" s="5">
        <v>200</v>
      </c>
      <c r="G24" t="s">
        <v>45</v>
      </c>
      <c r="H24" s="5"/>
      <c r="I24" s="5"/>
      <c r="J24" s="5"/>
      <c r="K24" s="5"/>
    </row>
    <row r="25" spans="1:11">
      <c r="A25" s="171" t="s">
        <v>179</v>
      </c>
      <c r="B25" s="5">
        <v>188</v>
      </c>
      <c r="C25" t="s">
        <v>45</v>
      </c>
      <c r="E25" s="158"/>
      <c r="F25" s="5">
        <v>200</v>
      </c>
      <c r="G25" t="s">
        <v>45</v>
      </c>
      <c r="H25" s="5"/>
      <c r="I25" s="5"/>
      <c r="J25" s="5"/>
      <c r="K25" s="5"/>
    </row>
    <row r="26" spans="1:11">
      <c r="A26" s="171" t="s">
        <v>180</v>
      </c>
      <c r="B26" s="5">
        <v>65</v>
      </c>
      <c r="C26" t="s">
        <v>45</v>
      </c>
      <c r="D26" s="5"/>
      <c r="E26" s="158"/>
      <c r="F26" s="5">
        <v>200</v>
      </c>
      <c r="G26" t="s">
        <v>45</v>
      </c>
      <c r="H26" s="5"/>
      <c r="I26" s="5"/>
      <c r="J26" s="5"/>
      <c r="K26" s="5"/>
    </row>
    <row r="27" spans="1:11">
      <c r="A27" s="171" t="s">
        <v>181</v>
      </c>
      <c r="B27" s="5">
        <v>115</v>
      </c>
      <c r="C27" t="s">
        <v>45</v>
      </c>
      <c r="D27" s="5"/>
      <c r="E27" s="158"/>
      <c r="F27" s="5">
        <v>200</v>
      </c>
      <c r="G27" t="s">
        <v>45</v>
      </c>
      <c r="H27" s="5"/>
      <c r="I27" s="5"/>
      <c r="J27" s="5"/>
      <c r="K27" s="5"/>
    </row>
    <row r="28" spans="1:11">
      <c r="A28" s="171" t="s">
        <v>182</v>
      </c>
      <c r="B28" s="5">
        <v>46</v>
      </c>
      <c r="C28" t="s">
        <v>45</v>
      </c>
      <c r="D28" s="5"/>
      <c r="E28" s="158"/>
      <c r="F28" s="5">
        <v>200</v>
      </c>
      <c r="G28" t="s">
        <v>45</v>
      </c>
      <c r="H28" s="5"/>
      <c r="I28" s="5"/>
      <c r="J28" s="5"/>
      <c r="K28" s="5"/>
    </row>
    <row r="29" spans="1:11">
      <c r="A29" s="171" t="s">
        <v>183</v>
      </c>
      <c r="B29" s="5">
        <v>38</v>
      </c>
      <c r="C29" t="s">
        <v>45</v>
      </c>
      <c r="D29" s="5"/>
      <c r="E29" s="158"/>
      <c r="F29" s="5">
        <v>200</v>
      </c>
      <c r="G29" t="s">
        <v>45</v>
      </c>
      <c r="H29" s="5"/>
      <c r="I29" s="5"/>
      <c r="J29" s="5"/>
      <c r="K29" s="5"/>
    </row>
    <row r="30" spans="1:11">
      <c r="A30" s="171" t="s">
        <v>184</v>
      </c>
      <c r="B30" s="5">
        <v>60</v>
      </c>
      <c r="C30" t="s">
        <v>45</v>
      </c>
      <c r="D30" s="5"/>
      <c r="E30" s="158"/>
      <c r="F30" s="5">
        <v>200</v>
      </c>
      <c r="G30" t="s">
        <v>45</v>
      </c>
      <c r="H30" s="5"/>
      <c r="I30" s="5"/>
      <c r="J30" s="5"/>
      <c r="K30" s="5"/>
    </row>
    <row r="31" spans="1:11">
      <c r="A31" s="171" t="s">
        <v>185</v>
      </c>
      <c r="B31" s="5">
        <v>44</v>
      </c>
      <c r="C31" t="s">
        <v>45</v>
      </c>
      <c r="D31" s="5"/>
      <c r="E31" s="158"/>
      <c r="F31" s="158">
        <v>200</v>
      </c>
      <c r="G31" s="5"/>
      <c r="H31" s="5"/>
      <c r="I31" s="5"/>
      <c r="J31" s="5"/>
      <c r="K31" s="5"/>
    </row>
    <row r="32" spans="1:11">
      <c r="A32" s="171" t="s">
        <v>186</v>
      </c>
      <c r="B32" s="5">
        <v>46</v>
      </c>
      <c r="C32" t="s">
        <v>45</v>
      </c>
      <c r="D32" s="5"/>
      <c r="E32" s="158"/>
      <c r="F32" s="158"/>
      <c r="G32" s="5"/>
      <c r="H32" s="5"/>
      <c r="I32" s="5"/>
      <c r="J32" s="5"/>
      <c r="K32" s="5"/>
    </row>
    <row r="33" spans="1:11">
      <c r="A33" s="171" t="s">
        <v>187</v>
      </c>
      <c r="B33" s="5">
        <v>44</v>
      </c>
      <c r="C33" t="s">
        <v>45</v>
      </c>
      <c r="D33" s="5"/>
      <c r="E33" s="158"/>
      <c r="F33" s="5">
        <v>200</v>
      </c>
      <c r="G33" t="s">
        <v>45</v>
      </c>
      <c r="H33" s="5"/>
      <c r="I33" s="5"/>
      <c r="J33" s="5"/>
      <c r="K33" s="5"/>
    </row>
    <row r="34" spans="1:11">
      <c r="A34" s="171" t="s">
        <v>231</v>
      </c>
      <c r="B34" s="5"/>
      <c r="D34" s="5"/>
      <c r="E34" s="158"/>
      <c r="F34" s="5"/>
      <c r="H34" s="5"/>
      <c r="I34" s="5"/>
      <c r="J34" s="5"/>
      <c r="K34" s="5"/>
    </row>
    <row r="35" spans="1:11">
      <c r="A35" s="171" t="s">
        <v>232</v>
      </c>
      <c r="B35" s="5"/>
      <c r="D35" s="5"/>
      <c r="E35" s="158"/>
      <c r="F35" s="5"/>
      <c r="H35" s="5"/>
      <c r="I35" s="5"/>
      <c r="J35" s="5"/>
      <c r="K35" s="5"/>
    </row>
    <row r="36" spans="1:11">
      <c r="A36" s="171" t="s">
        <v>233</v>
      </c>
      <c r="B36" s="5"/>
      <c r="D36" s="5"/>
      <c r="E36" s="158"/>
      <c r="F36" s="5"/>
      <c r="H36" s="5"/>
      <c r="I36" s="5"/>
      <c r="J36" s="5"/>
      <c r="K36" s="5"/>
    </row>
    <row r="37" spans="1:11">
      <c r="A37" s="171" t="s">
        <v>234</v>
      </c>
      <c r="B37" s="5"/>
      <c r="D37" s="5"/>
      <c r="E37" s="158"/>
      <c r="F37" s="5"/>
      <c r="H37" s="5"/>
      <c r="I37" s="5"/>
      <c r="J37" s="5"/>
      <c r="K37" s="5"/>
    </row>
    <row r="38" spans="1:11">
      <c r="A38" s="171" t="s">
        <v>235</v>
      </c>
      <c r="B38" s="5"/>
      <c r="D38" s="5"/>
      <c r="E38" s="158"/>
      <c r="F38" s="5"/>
      <c r="H38" s="5"/>
      <c r="I38" s="5"/>
      <c r="J38" s="5"/>
      <c r="K38" s="5"/>
    </row>
    <row r="39" spans="1:11">
      <c r="A39" s="171" t="s">
        <v>236</v>
      </c>
      <c r="B39" s="5"/>
      <c r="D39" s="5"/>
      <c r="E39" s="158"/>
      <c r="F39" s="5"/>
      <c r="H39" s="5"/>
      <c r="I39" s="5"/>
      <c r="J39" s="5"/>
      <c r="K39" s="5"/>
    </row>
    <row r="40" spans="1:11">
      <c r="A40" s="171" t="s">
        <v>237</v>
      </c>
      <c r="B40" s="5"/>
      <c r="D40" s="5"/>
      <c r="E40" s="158"/>
      <c r="F40" s="5"/>
      <c r="H40" s="5"/>
      <c r="I40" s="5"/>
      <c r="J40" s="5"/>
      <c r="K40" s="5"/>
    </row>
    <row r="41" spans="1:11">
      <c r="A41" s="171" t="s">
        <v>238</v>
      </c>
      <c r="B41" s="5"/>
      <c r="D41" s="5"/>
      <c r="E41" s="5"/>
      <c r="F41" s="5"/>
      <c r="G41" s="5"/>
      <c r="H41" s="5"/>
      <c r="I41" s="5"/>
      <c r="J41" s="5"/>
      <c r="K41" s="5"/>
    </row>
    <row r="42" spans="1:11">
      <c r="A42" s="171" t="s">
        <v>256</v>
      </c>
      <c r="B42" s="5"/>
      <c r="D42" s="5"/>
      <c r="E42" s="5"/>
      <c r="F42" s="5"/>
      <c r="G42" s="5"/>
      <c r="H42" s="5"/>
      <c r="I42" s="5"/>
      <c r="J42" s="5"/>
      <c r="K42" s="5"/>
    </row>
    <row r="43" spans="1:11">
      <c r="A43" s="171" t="s">
        <v>257</v>
      </c>
      <c r="B43" s="5"/>
      <c r="D43" s="5"/>
      <c r="E43" s="5"/>
      <c r="F43" s="5"/>
      <c r="G43" s="5"/>
      <c r="H43" s="5"/>
      <c r="I43" s="5"/>
      <c r="J43" s="5"/>
      <c r="K43" s="5"/>
    </row>
    <row r="45" spans="1:11">
      <c r="A45" t="s">
        <v>8</v>
      </c>
      <c r="B45" s="6"/>
      <c r="C45" s="6"/>
    </row>
    <row r="46" spans="1:11">
      <c r="A46" t="s">
        <v>9</v>
      </c>
      <c r="B46" s="8"/>
      <c r="C46" s="8"/>
      <c r="D46" s="18"/>
      <c r="E46" s="18"/>
    </row>
    <row r="47" spans="1:11">
      <c r="A47" t="s">
        <v>10</v>
      </c>
      <c r="D47" s="18"/>
      <c r="E47" s="18"/>
    </row>
    <row r="48" spans="1:11">
      <c r="A48" t="s">
        <v>11</v>
      </c>
      <c r="D48" s="18"/>
      <c r="E48" s="18"/>
    </row>
    <row r="50" spans="1:4">
      <c r="A50" s="17" t="s">
        <v>30</v>
      </c>
    </row>
    <row r="51" spans="1:4">
      <c r="A51" t="s">
        <v>266</v>
      </c>
      <c r="B51" s="18" t="s">
        <v>267</v>
      </c>
      <c r="C51" s="18" t="s">
        <v>268</v>
      </c>
      <c r="D51" s="18"/>
    </row>
    <row r="52" spans="1:4">
      <c r="A52" t="s">
        <v>33</v>
      </c>
      <c r="B52" s="18" t="s">
        <v>265</v>
      </c>
      <c r="C52" s="18"/>
      <c r="D52" s="18"/>
    </row>
    <row r="53" spans="1:4">
      <c r="B53" s="18"/>
      <c r="C53" s="18"/>
    </row>
    <row r="55" spans="1:4">
      <c r="A55" s="17"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sheetProtection algorithmName="SHA-512" hashValue="uocxipqvl4zb08DSoEgLuQ1ufMIomTB+HRH/viU5lISVHPCjPdgt1ytoU2cQUBITV9U7RJjDLIRIc/+TNUDqgw==" saltValue="JPBgx9wzarT4makhXtvMgA==" spinCount="100000" sheet="1" objects="1" scenario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（はじめにお読みください）本申請書の使い方、申請の手順</vt:lpstr>
      <vt:lpstr>申請書</vt:lpstr>
      <vt:lpstr>申請額一覧</vt:lpstr>
      <vt:lpstr>個票1</vt:lpstr>
      <vt:lpstr>個票2</vt:lpstr>
      <vt:lpstr>職員表</vt:lpstr>
      <vt:lpstr>計算用</vt:lpstr>
      <vt:lpstr>個票1!Print_Area</vt:lpstr>
      <vt:lpstr>個票2!Print_Area</vt:lpstr>
      <vt:lpstr>職員表!Print_Area</vt:lpstr>
      <vt:lpstr>申請額一覧!Print_Area</vt:lpstr>
      <vt:lpstr>申請書!Print_Area</vt:lpstr>
      <vt:lpstr>職員表!Print_Titles</vt:lpstr>
      <vt:lpstr>慰労金単価</vt:lpstr>
      <vt:lpstr>施設区分</vt:lpstr>
      <vt:lpstr>施設区分基準セル</vt:lpstr>
      <vt:lpstr>助成上限額</vt:lpstr>
      <vt:lpstr>提供サービス</vt:lpstr>
      <vt:lpstr>都道府県</vt:lpstr>
      <vt:lpstr>番号</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学</dc:creator>
  <cp:lastModifiedBy>渡部　学</cp:lastModifiedBy>
  <cp:lastPrinted>2020-08-26T08:55:16Z</cp:lastPrinted>
  <dcterms:created xsi:type="dcterms:W3CDTF">2018-06-19T01:27:02Z</dcterms:created>
  <dcterms:modified xsi:type="dcterms:W3CDTF">2020-08-31T12:25:53Z</dcterms:modified>
</cp:coreProperties>
</file>