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5地方債班\02公営企業関係\04地方公営企業会計制度見直（経営戦略・資本・会計・適用拡大）\R07\03_抜本的な改革の取組調査\06_HP公表\05_公表用データ\"/>
    </mc:Choice>
  </mc:AlternateContent>
  <xr:revisionPtr revIDLastSave="0" documentId="13_ncr:1_{C783B22F-3AD8-48A3-A69C-5DFF9CE9A021}" xr6:coauthVersionLast="47" xr6:coauthVersionMax="47" xr10:uidLastSave="{00000000-0000-0000-0000-000000000000}"/>
  <bookViews>
    <workbookView xWindow="28680" yWindow="45" windowWidth="29040" windowHeight="15720" tabRatio="661" activeTab="2" xr2:uid="{00000000-000D-0000-FFFF-FFFF00000000}"/>
  </bookViews>
  <sheets>
    <sheet name="簡易水道事業" sheetId="26" r:id="rId1"/>
    <sheet name="下水道 (特定環境保全公共下水道)" sheetId="34" r:id="rId2"/>
    <sheet name="下水道 (特定地域排水処理施設)" sheetId="33" r:id="rId3"/>
    <sheet name="宅地造成 (その他造成)" sheetId="3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'下水道 (特定環境保全公共下水道)'!$A$1:$BS$54</definedName>
    <definedName name="_xlnm.Print_Area" localSheetId="2">'下水道 (特定地域排水処理施設)'!$A$1:$BS$54</definedName>
    <definedName name="_xlnm.Print_Area" localSheetId="0">簡易水道事業!$A$1:$BS$54</definedName>
    <definedName name="_xlnm.Print_Area" localSheetId="3">'宅地造成 (その他造成)'!$A$1:$BS$54</definedName>
    <definedName name="業種名" localSheetId="1">[1]選択肢!$K$2:$K$19</definedName>
    <definedName name="業種名" localSheetId="2">[2]選択肢!$K$2:$K$19</definedName>
    <definedName name="業種名" localSheetId="0">[3]選択肢!$K$2:$K$19</definedName>
    <definedName name="業種名" localSheetId="3">[4]選択肢!$K$2:$K$19</definedName>
    <definedName name="業種名">[5]選択肢!$K$2:$K$19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BB24" i="35"/>
  <c r="AT24" i="35"/>
  <c r="AM24" i="35"/>
  <c r="AF24" i="35"/>
  <c r="Y24" i="35"/>
  <c r="R24" i="35"/>
  <c r="K24" i="35"/>
  <c r="D24" i="35"/>
  <c r="D35" i="34"/>
  <c r="BB24" i="34"/>
  <c r="AT24" i="34"/>
  <c r="AM24" i="34"/>
  <c r="AF24" i="34"/>
  <c r="Y24" i="34"/>
  <c r="R24" i="34"/>
  <c r="K24" i="34"/>
  <c r="D24" i="34"/>
  <c r="BG11" i="34"/>
  <c r="D35" i="33"/>
  <c r="BB24" i="33"/>
  <c r="AT24" i="33"/>
  <c r="AM24" i="33"/>
  <c r="AF24" i="33"/>
  <c r="Y24" i="33"/>
  <c r="R24" i="33"/>
  <c r="K24" i="33"/>
  <c r="D24" i="33"/>
  <c r="D35" i="26"/>
  <c r="BB24" i="26"/>
  <c r="AT24" i="26"/>
  <c r="AM24" i="26"/>
  <c r="AF24" i="26"/>
  <c r="Y24" i="26"/>
  <c r="R24" i="26"/>
  <c r="K24" i="26"/>
  <c r="D24" i="26"/>
  <c r="BG11" i="26"/>
  <c r="AO11" i="26"/>
</calcChain>
</file>

<file path=xl/sharedStrings.xml><?xml version="1.0" encoding="utf-8"?>
<sst xmlns="http://schemas.openxmlformats.org/spreadsheetml/2006/main" count="71" uniqueCount="22">
  <si>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</si>
  <si>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</si>
  <si>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</si>
  <si>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</si>
  <si>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</si>
  <si>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</si>
  <si>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</si>
  <si>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</si>
  <si>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</si>
  <si>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</si>
  <si>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</si>
  <si>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</si>
  <si>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</si>
  <si>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</si>
  <si>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</si>
  <si>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新庄村</t>
    <rPh sb="0" eb="3">
      <t>シンジョウソン</t>
    </rPh>
    <phoneticPr fontId="2"/>
  </si>
  <si>
    <t>簡易水道事業</t>
    <rPh sb="0" eb="6">
      <t>カンイスイドウジギョウ</t>
    </rPh>
    <phoneticPr fontId="2"/>
  </si>
  <si>
    <t>下水道事業</t>
    <rPh sb="0" eb="5">
      <t>ゲスイドウジギョウ</t>
    </rPh>
    <phoneticPr fontId="2"/>
  </si>
  <si>
    <t>特定環境保全公共下水道</t>
    <rPh sb="0" eb="4">
      <t>トクテイカンキョウ</t>
    </rPh>
    <rPh sb="4" eb="11">
      <t>ホゼンコウキョウゲスイドウ</t>
    </rPh>
    <phoneticPr fontId="2"/>
  </si>
  <si>
    <t>特定地域排水処理施設</t>
    <rPh sb="0" eb="10">
      <t>トクテイチイキハイスイショリシセツ</t>
    </rPh>
    <phoneticPr fontId="2"/>
  </si>
  <si>
    <t>宅地造成事業</t>
    <rPh sb="0" eb="6">
      <t>タクチゾウセイジギョウ</t>
    </rPh>
    <phoneticPr fontId="2"/>
  </si>
  <si>
    <t>その他造成</t>
    <rPh sb="2" eb="5">
      <t>タゾウセイ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</si>
</sst>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612E748-2509-4C39-93CE-39892F4FBC7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BEE0805-A914-4F21-96E5-14E8B15502B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B83EF767-D78C-4991-84F8-621039EBF792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9F21C18-F62B-47BB-9E73-56AC051D10EE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F291568-D75C-4975-A834-C1B91204B26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8C454C6-CC70-4C0C-A543-F2E273B216C2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16C1243-5772-45C9-9067-76CC6157BAB6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DDA751-6831-4793-AA03-289181188CF6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FBD47CEC-F12E-4372-99A2-54B74B0B76FC}"/>
            </a:ext>
          </a:extLst>
        </xdr:cNvPr>
        <xdr:cNvSpPr/>
      </xdr:nvSpPr>
      <xdr:spPr>
        <a:xfrm>
          <a:off x="393295" y="73016276"/>
          <a:ext cx="771525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628814E-ABEB-4A1E-984F-5387604ADE02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6ACA45-B691-4C15-AF3C-D3674C48AA5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C09B7EDC-2229-4DE5-B6B6-315CEEF22DC2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304;5.15&#12414;&#12391;&#12305;&#22320;&#26041;&#20844;&#21942;&#20225;&#26989;&#12398;&#25244;&#26412;&#30340;&#12394;&#25913;&#38761;&#31561;&#12398;&#21462;&#32068;&#29366;&#27841;&#35519;&#26619;&#12395;&#12388;&#12356;&#12390;\&#25285;&#24403;&#12363;&#12425;\R7&#21513;&#30000;&#27663;&#22238;&#31572;\20250513172445_Re&#65306;%20&#12304;&#20381;&#38972;_&#12294;5&#26376;12&#26085;&#12305;&#22320;&#26041;&#20844;&#21942;&#20225;&#26989;&#12398;&#25244;&#26412;&#30340;&#12394;&#25913;&#38761;&#31561;&#12398;&#21462;&#32068;&#29366;&#27841;&#35519;&#26619;&#12395;&#12388;&#12356;&#12390;&#65288;&#29031;&#20250;&#65289;\files\04_&#35519;&#26619;&#31080;&#12304;&#26032;&#24196;&#26449;&#65288;&#27700;&#36947;&#12539;&#19979;&#27700;&#36947;&#12539;&#27972;&#21270;&#27133;&#65289;&#12305;\04_&#35519;&#26619;&#31080;&#12304;&#26032;&#24196;&#26449;&#65288;&#19979;&#27700;&#36947;&#12539;&#29305;&#29872;&#65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304;5.15&#12414;&#12391;&#12305;&#22320;&#26041;&#20844;&#21942;&#20225;&#26989;&#12398;&#25244;&#26412;&#30340;&#12394;&#25913;&#38761;&#31561;&#12398;&#21462;&#32068;&#29366;&#27841;&#35519;&#26619;&#12395;&#12388;&#12356;&#12390;\&#25285;&#24403;&#12363;&#12425;\R7&#21513;&#30000;&#27663;&#22238;&#31572;\20250513172445_Re&#65306;%20&#12304;&#20381;&#38972;_&#12294;5&#26376;12&#26085;&#12305;&#22320;&#26041;&#20844;&#21942;&#20225;&#26989;&#12398;&#25244;&#26412;&#30340;&#12394;&#25913;&#38761;&#31561;&#12398;&#21462;&#32068;&#29366;&#27841;&#35519;&#26619;&#12395;&#12388;&#12356;&#12390;&#65288;&#29031;&#20250;&#65289;\files\04_&#35519;&#26619;&#31080;&#12304;&#26032;&#24196;&#26449;&#65288;&#27700;&#36947;&#12539;&#19979;&#27700;&#36947;&#12539;&#27972;&#21270;&#27133;&#65289;&#12305;\04_&#35519;&#26619;&#31080;&#12304;&#26032;&#24196;&#26449;&#65288;&#19979;&#27700;&#36947;&#12539;&#29305;&#25490;&#65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304;5.15&#12414;&#12391;&#12305;&#22320;&#26041;&#20844;&#21942;&#20225;&#26989;&#12398;&#25244;&#26412;&#30340;&#12394;&#25913;&#38761;&#31561;&#12398;&#21462;&#32068;&#29366;&#27841;&#35519;&#26619;&#12395;&#12388;&#12356;&#12390;\&#25285;&#24403;&#12363;&#12425;\R7&#30000;&#20013;&#24859;&#12459;&#27663;&#22238;&#31572;\20250516095825_Re&#65306;%20&#12304;&#20381;&#38972;_&#12294;5&#26376;15&#26085;&#12288;12&#65306;00&#12305;&#22320;&#26041;&#20844;&#21942;&#20225;&#26989;&#12398;&#25244;&#26412;&#30340;&#12394;&#25913;&#38761;&#31561;&#12398;&#21462;&#32068;&#29366;&#27841;&#35519;&#26619;&#12395;&#12388;&#12356;&#12390;&#65288;&#29031;&#20250;&#65289;\files\04_&#35519;&#26619;&#31080;&#12304;&#26032;&#24196;&#26449;&#65288;&#23429;&#22320;&#36896;&#25104;&#65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304;5.15&#12414;&#12391;&#12305;&#22320;&#26041;&#20844;&#21942;&#20225;&#26989;&#12398;&#25244;&#26412;&#30340;&#12394;&#25913;&#38761;&#31561;&#12398;&#21462;&#32068;&#29366;&#27841;&#35519;&#26619;&#12395;&#12388;&#12356;&#12390;\&#25285;&#24403;&#12363;&#12425;\R7&#21513;&#30000;&#27663;&#22238;&#31572;\20250513172445_Re&#65306;%20&#12304;&#20381;&#38972;_&#12294;5&#26376;12&#26085;&#12305;&#22320;&#26041;&#20844;&#21942;&#20225;&#26989;&#12398;&#25244;&#26412;&#30340;&#12394;&#25913;&#38761;&#31561;&#12398;&#21462;&#32068;&#29366;&#27841;&#35519;&#26619;&#12395;&#12388;&#12356;&#12390;&#65288;&#29031;&#20250;&#65289;\files\04_&#35519;&#26619;&#31080;&#12304;&#26032;&#24196;&#26449;&#65288;&#27700;&#36947;&#12539;&#19979;&#27700;&#36947;&#12539;&#27972;&#21270;&#27133;&#65289;&#12305;\04_&#35519;&#26619;&#31080;&#12304;&#26032;&#24196;&#26449;&#65288;&#31777;&#26131;&#27700;&#36947;&#20107;&#26989;&#6528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新庄村は、中山間の過疎・豪雪地域であり、高齢化も進んでいる。下水道幹線の整備は完了しており、公営企業会計移行前より、維持管理費が歳出のほとんどを占めている。そういった中で、少ない世帯で歳出を賄うことは厳しく、村からの繰り入れによって事業を行ってきていた。しかしながら、幹線の更新等で、今後大きな費用が必要になることも鑑み、今年度、料金改定業務に着手する。これにより多少の改善を見込んでいる。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新庄村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新庄村は、中山間の過疎・豪雪地域であり、高齢化も進んでいる。下水道幹線の整備は完了しており、浄化槽についても維持管理費が歳出のほとんどを占めている。そういった中で、少ない世帯で歳出を賄うことは厳しく、村からの繰り入れによって事業を行ってきていた。人口減少に伴い、収益が減少していくことも鑑み、今年度、料金改定業務に着手し、今後の経営について多少の改善を見込んでいる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現行の経営体制に大きな不具合はなく、造成事業自体がほとんど行われていないため、現状のままで十分であると考える。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新庄村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新庄村は、中山間の過疎・豪雪地域であり、高齢化も進んでいる。維持管理費が歳出のほとんどを占めている。そういった中で、少ない世帯で歳出を賄うことは厳しく、村からの繰り入れによって事業を行ってきていた。しかしながら、幹線の更新等で、今後大きな費用が必要になることも鑑み、今年度、料金改定業務に着手する。これにより多少の改善を見込んでいる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54"/>
  <sheetViews>
    <sheetView showZeros="0" view="pageBreakPreview" zoomScale="55" zoomScaleNormal="55" zoomScaleSheetLayoutView="55" workbookViewId="0">
      <selection activeCell="CG23" sqref="CG23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5" t="s">
        <v>8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6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9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15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16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6" t="str">
        <f>IF(COUNTIF([6]回答表!W18,"*")&gt;0,[6]回答表!W18,"")</f>
        <v/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 t="str">
        <f>IF(COUNTIF([6]回答表!F20,"*")&gt;0,[6]回答表!F20,"")</f>
        <v/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9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25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25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25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65" customHeight="1">
      <c r="C24" s="14"/>
      <c r="D24" s="97" t="str">
        <f>IF([6]回答表!R49="●","●","")</f>
        <v/>
      </c>
      <c r="E24" s="98"/>
      <c r="F24" s="98"/>
      <c r="G24" s="98"/>
      <c r="H24" s="98"/>
      <c r="I24" s="98"/>
      <c r="J24" s="99"/>
      <c r="K24" s="97" t="str">
        <f>IF([6]回答表!R50="●","●","")</f>
        <v/>
      </c>
      <c r="L24" s="98"/>
      <c r="M24" s="98"/>
      <c r="N24" s="98"/>
      <c r="O24" s="98"/>
      <c r="P24" s="98"/>
      <c r="Q24" s="99"/>
      <c r="R24" s="97" t="str">
        <f>IF([6]回答表!R51="●","●","")</f>
        <v/>
      </c>
      <c r="S24" s="98"/>
      <c r="T24" s="98"/>
      <c r="U24" s="98"/>
      <c r="V24" s="98"/>
      <c r="W24" s="98"/>
      <c r="X24" s="99"/>
      <c r="Y24" s="97" t="str">
        <f>IF([6]回答表!R52="●","●","")</f>
        <v/>
      </c>
      <c r="Z24" s="98"/>
      <c r="AA24" s="98"/>
      <c r="AB24" s="98"/>
      <c r="AC24" s="98"/>
      <c r="AD24" s="98"/>
      <c r="AE24" s="99"/>
      <c r="AF24" s="103" t="str">
        <f>IF([6]回答表!R53="●","●","")</f>
        <v/>
      </c>
      <c r="AG24" s="104"/>
      <c r="AH24" s="104"/>
      <c r="AI24" s="104"/>
      <c r="AJ24" s="104"/>
      <c r="AK24" s="104"/>
      <c r="AL24" s="105"/>
      <c r="AM24" s="103" t="str">
        <f>IF([6]回答表!R54="●","●","")</f>
        <v/>
      </c>
      <c r="AN24" s="104"/>
      <c r="AO24" s="104"/>
      <c r="AP24" s="104"/>
      <c r="AQ24" s="104"/>
      <c r="AR24" s="104"/>
      <c r="AS24" s="105"/>
      <c r="AT24" s="103" t="str">
        <f>IF([6]回答表!R55="●","●","")</f>
        <v/>
      </c>
      <c r="AU24" s="104"/>
      <c r="AV24" s="104"/>
      <c r="AW24" s="104"/>
      <c r="AX24" s="104"/>
      <c r="AY24" s="104"/>
      <c r="AZ24" s="105"/>
      <c r="BA24" s="19"/>
      <c r="BB24" s="103" t="str">
        <f>IF([6]回答表!R56="●","●","")</f>
        <v>●</v>
      </c>
      <c r="BC24" s="104"/>
      <c r="BD24" s="104"/>
      <c r="BE24" s="104"/>
      <c r="BF24" s="104"/>
      <c r="BG24" s="104"/>
      <c r="BH24" s="104"/>
      <c r="BI24" s="104"/>
      <c r="BJ24" s="37"/>
      <c r="BK24" s="38"/>
      <c r="BL24" s="16"/>
      <c r="BS24" s="18"/>
    </row>
    <row r="25" spans="3:71" ht="15.65" customHeight="1">
      <c r="C25" s="14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0"/>
      <c r="BB25" s="97"/>
      <c r="BC25" s="98"/>
      <c r="BD25" s="98"/>
      <c r="BE25" s="98"/>
      <c r="BF25" s="98"/>
      <c r="BG25" s="98"/>
      <c r="BH25" s="98"/>
      <c r="BI25" s="98"/>
      <c r="BJ25" s="41"/>
      <c r="BK25" s="42"/>
      <c r="BL25" s="16"/>
      <c r="BS25" s="18"/>
    </row>
    <row r="26" spans="3:71" ht="15.65" customHeight="1">
      <c r="C26" s="14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0"/>
      <c r="BB26" s="100"/>
      <c r="BC26" s="101"/>
      <c r="BD26" s="101"/>
      <c r="BE26" s="101"/>
      <c r="BF26" s="101"/>
      <c r="BG26" s="101"/>
      <c r="BH26" s="101"/>
      <c r="BI26" s="101"/>
      <c r="BJ26" s="45"/>
      <c r="BK26" s="4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87" t="s">
        <v>11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2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</row>
    <row r="33" spans="3:70" ht="2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" customHeight="1">
      <c r="C35" s="30"/>
      <c r="D35" s="88" t="str">
        <f>IF([6]回答表!R56="●",[6]回答表!B651,"")</f>
        <v>新庄村は、中山間の過疎・豪雪地域であり、高齢化も進んでいる。維持管理費が歳出のほとんどを占めている。そういった中で、少ない世帯で歳出を賄うことは厳しく、村からの繰り入れによって事業を行ってきていた。しかしながら、幹線の更新等で、今後大きな費用が必要になることも鑑み、今年度、料金改定業務に着手する。これにより多少の改善を見込んでいる。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31"/>
    </row>
    <row r="36" spans="3:70" ht="23.5" customHeight="1">
      <c r="C36" s="3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31"/>
    </row>
    <row r="37" spans="3:70" ht="23.5" customHeight="1">
      <c r="C37" s="3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31"/>
    </row>
    <row r="38" spans="3:70" ht="23.5" customHeight="1">
      <c r="C38" s="3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31"/>
    </row>
    <row r="39" spans="3:70" ht="23.5" customHeight="1">
      <c r="C39" s="3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31"/>
    </row>
    <row r="40" spans="3:70" ht="23.5" customHeight="1">
      <c r="C40" s="3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31"/>
    </row>
    <row r="41" spans="3:70" ht="23.5" customHeight="1">
      <c r="C41" s="3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31"/>
    </row>
    <row r="42" spans="3:70" ht="23.5" customHeight="1">
      <c r="C42" s="3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31"/>
    </row>
    <row r="43" spans="3:70" ht="23.5" customHeight="1">
      <c r="C43" s="3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31"/>
    </row>
    <row r="44" spans="3:70" ht="23.5" customHeight="1">
      <c r="C44" s="3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31"/>
    </row>
    <row r="45" spans="3:70" ht="23.5" customHeight="1">
      <c r="C45" s="3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31"/>
    </row>
    <row r="46" spans="3:70" ht="23.5" customHeight="1">
      <c r="C46" s="3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31"/>
    </row>
    <row r="47" spans="3:70" ht="23.5" customHeight="1">
      <c r="C47" s="3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31"/>
    </row>
    <row r="48" spans="3:70" ht="23.5" customHeight="1">
      <c r="C48" s="3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31"/>
    </row>
    <row r="49" spans="3:70" ht="23.5" customHeight="1">
      <c r="C49" s="3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1"/>
    </row>
    <row r="50" spans="3:70" ht="23.5" customHeight="1">
      <c r="C50" s="3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1"/>
    </row>
    <row r="51" spans="3:70" ht="23.5" customHeight="1">
      <c r="C51" s="3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1"/>
    </row>
    <row r="52" spans="3:70" ht="23.5" customHeight="1">
      <c r="C52" s="3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1"/>
    </row>
    <row r="53" spans="3:70" ht="23.5" customHeight="1">
      <c r="C53" s="3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25"/>
    </row>
    <row r="54" spans="3:70" ht="12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S54"/>
  <sheetViews>
    <sheetView showZeros="0" view="pageBreakPreview" zoomScale="55" zoomScaleNormal="55" zoomScaleSheetLayoutView="55" workbookViewId="0">
      <selection activeCell="BG11" sqref="BG11:BQ13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5" t="s">
        <v>8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6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9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15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17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6" t="s">
        <v>18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 t="str">
        <f>IF(COUNTIF([1]回答表!F20,"*")&gt;0,[1]回答表!F20,"")</f>
        <v/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9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25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25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25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65" customHeight="1">
      <c r="C24" s="14"/>
      <c r="D24" s="97" t="str">
        <f>IF([1]回答表!R49="●","●","")</f>
        <v/>
      </c>
      <c r="E24" s="98"/>
      <c r="F24" s="98"/>
      <c r="G24" s="98"/>
      <c r="H24" s="98"/>
      <c r="I24" s="98"/>
      <c r="J24" s="99"/>
      <c r="K24" s="97" t="str">
        <f>IF([1]回答表!R50="●","●","")</f>
        <v/>
      </c>
      <c r="L24" s="98"/>
      <c r="M24" s="98"/>
      <c r="N24" s="98"/>
      <c r="O24" s="98"/>
      <c r="P24" s="98"/>
      <c r="Q24" s="99"/>
      <c r="R24" s="97" t="str">
        <f>IF([1]回答表!R51="●","●","")</f>
        <v/>
      </c>
      <c r="S24" s="98"/>
      <c r="T24" s="98"/>
      <c r="U24" s="98"/>
      <c r="V24" s="98"/>
      <c r="W24" s="98"/>
      <c r="X24" s="99"/>
      <c r="Y24" s="97" t="str">
        <f>IF([1]回答表!R52="●","●","")</f>
        <v/>
      </c>
      <c r="Z24" s="98"/>
      <c r="AA24" s="98"/>
      <c r="AB24" s="98"/>
      <c r="AC24" s="98"/>
      <c r="AD24" s="98"/>
      <c r="AE24" s="99"/>
      <c r="AF24" s="103" t="str">
        <f>IF([1]回答表!R53="●","●","")</f>
        <v/>
      </c>
      <c r="AG24" s="104"/>
      <c r="AH24" s="104"/>
      <c r="AI24" s="104"/>
      <c r="AJ24" s="104"/>
      <c r="AK24" s="104"/>
      <c r="AL24" s="105"/>
      <c r="AM24" s="103" t="str">
        <f>IF([1]回答表!R54="●","●","")</f>
        <v/>
      </c>
      <c r="AN24" s="104"/>
      <c r="AO24" s="104"/>
      <c r="AP24" s="104"/>
      <c r="AQ24" s="104"/>
      <c r="AR24" s="104"/>
      <c r="AS24" s="105"/>
      <c r="AT24" s="103" t="str">
        <f>IF([1]回答表!R55="●","●","")</f>
        <v/>
      </c>
      <c r="AU24" s="104"/>
      <c r="AV24" s="104"/>
      <c r="AW24" s="104"/>
      <c r="AX24" s="104"/>
      <c r="AY24" s="104"/>
      <c r="AZ24" s="105"/>
      <c r="BA24" s="19"/>
      <c r="BB24" s="103" t="str">
        <f>IF([1]回答表!R56="●","●","")</f>
        <v>●</v>
      </c>
      <c r="BC24" s="104"/>
      <c r="BD24" s="104"/>
      <c r="BE24" s="104"/>
      <c r="BF24" s="104"/>
      <c r="BG24" s="104"/>
      <c r="BH24" s="104"/>
      <c r="BI24" s="104"/>
      <c r="BJ24" s="37"/>
      <c r="BK24" s="38"/>
      <c r="BL24" s="16"/>
      <c r="BS24" s="18"/>
    </row>
    <row r="25" spans="3:71" ht="15.65" customHeight="1">
      <c r="C25" s="14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0"/>
      <c r="BB25" s="97"/>
      <c r="BC25" s="98"/>
      <c r="BD25" s="98"/>
      <c r="BE25" s="98"/>
      <c r="BF25" s="98"/>
      <c r="BG25" s="98"/>
      <c r="BH25" s="98"/>
      <c r="BI25" s="98"/>
      <c r="BJ25" s="41"/>
      <c r="BK25" s="42"/>
      <c r="BL25" s="16"/>
      <c r="BS25" s="18"/>
    </row>
    <row r="26" spans="3:71" ht="15.65" customHeight="1">
      <c r="C26" s="14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0"/>
      <c r="BB26" s="100"/>
      <c r="BC26" s="101"/>
      <c r="BD26" s="101"/>
      <c r="BE26" s="101"/>
      <c r="BF26" s="101"/>
      <c r="BG26" s="101"/>
      <c r="BH26" s="101"/>
      <c r="BI26" s="101"/>
      <c r="BJ26" s="45"/>
      <c r="BK26" s="4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87" t="s">
        <v>11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2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</row>
    <row r="33" spans="3:70" ht="2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" customHeight="1">
      <c r="C35" s="30"/>
      <c r="D35" s="88" t="str">
        <f>IF([1]回答表!R56="●",[1]回答表!B651,"")</f>
        <v>新庄村は、中山間の過疎・豪雪地域であり、高齢化も進んでいる。下水道幹線の整備は完了しており、公営企業会計移行前より、維持管理費が歳出のほとんどを占めている。そういった中で、少ない世帯で歳出を賄うことは厳しく、村からの繰り入れによって事業を行ってきていた。しかしながら、幹線の更新等で、今後大きな費用が必要になることも鑑み、今年度、料金改定業務に着手する。これにより多少の改善を見込んでいる。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31"/>
    </row>
    <row r="36" spans="3:70" ht="23.5" customHeight="1">
      <c r="C36" s="3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31"/>
    </row>
    <row r="37" spans="3:70" ht="23.5" customHeight="1">
      <c r="C37" s="3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31"/>
    </row>
    <row r="38" spans="3:70" ht="23.5" customHeight="1">
      <c r="C38" s="3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31"/>
    </row>
    <row r="39" spans="3:70" ht="23.5" customHeight="1">
      <c r="C39" s="3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31"/>
    </row>
    <row r="40" spans="3:70" ht="23.5" customHeight="1">
      <c r="C40" s="3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31"/>
    </row>
    <row r="41" spans="3:70" ht="23.5" customHeight="1">
      <c r="C41" s="3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31"/>
    </row>
    <row r="42" spans="3:70" ht="23.5" customHeight="1">
      <c r="C42" s="3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31"/>
    </row>
    <row r="43" spans="3:70" ht="23.5" customHeight="1">
      <c r="C43" s="3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31"/>
    </row>
    <row r="44" spans="3:70" ht="23.5" customHeight="1">
      <c r="C44" s="3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31"/>
    </row>
    <row r="45" spans="3:70" ht="23.5" customHeight="1">
      <c r="C45" s="3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31"/>
    </row>
    <row r="46" spans="3:70" ht="23.5" customHeight="1">
      <c r="C46" s="3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31"/>
    </row>
    <row r="47" spans="3:70" ht="23.5" customHeight="1">
      <c r="C47" s="3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31"/>
    </row>
    <row r="48" spans="3:70" ht="23.5" customHeight="1">
      <c r="C48" s="3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31"/>
    </row>
    <row r="49" spans="3:70" ht="23.5" customHeight="1">
      <c r="C49" s="3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1"/>
    </row>
    <row r="50" spans="3:70" ht="23.5" customHeight="1">
      <c r="C50" s="3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1"/>
    </row>
    <row r="51" spans="3:70" ht="23.5" customHeight="1">
      <c r="C51" s="3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1"/>
    </row>
    <row r="52" spans="3:70" ht="23.5" customHeight="1">
      <c r="C52" s="3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1"/>
    </row>
    <row r="53" spans="3:70" ht="23.5" customHeight="1">
      <c r="C53" s="3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25"/>
    </row>
    <row r="54" spans="3:70" ht="12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S54"/>
  <sheetViews>
    <sheetView showZeros="0" tabSelected="1" view="pageBreakPreview" zoomScale="55" zoomScaleNormal="55" zoomScaleSheetLayoutView="55" workbookViewId="0">
      <selection activeCell="BL14" sqref="BL14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5" t="s">
        <v>8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6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9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15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17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6" t="s">
        <v>19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9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25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25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25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65" customHeight="1">
      <c r="C24" s="14"/>
      <c r="D24" s="97" t="str">
        <f>IF([2]回答表!R49="●","●","")</f>
        <v/>
      </c>
      <c r="E24" s="98"/>
      <c r="F24" s="98"/>
      <c r="G24" s="98"/>
      <c r="H24" s="98"/>
      <c r="I24" s="98"/>
      <c r="J24" s="99"/>
      <c r="K24" s="97" t="str">
        <f>IF([2]回答表!R50="●","●","")</f>
        <v/>
      </c>
      <c r="L24" s="98"/>
      <c r="M24" s="98"/>
      <c r="N24" s="98"/>
      <c r="O24" s="98"/>
      <c r="P24" s="98"/>
      <c r="Q24" s="99"/>
      <c r="R24" s="97" t="str">
        <f>IF([2]回答表!R51="●","●","")</f>
        <v/>
      </c>
      <c r="S24" s="98"/>
      <c r="T24" s="98"/>
      <c r="U24" s="98"/>
      <c r="V24" s="98"/>
      <c r="W24" s="98"/>
      <c r="X24" s="99"/>
      <c r="Y24" s="97" t="str">
        <f>IF([2]回答表!R52="●","●","")</f>
        <v/>
      </c>
      <c r="Z24" s="98"/>
      <c r="AA24" s="98"/>
      <c r="AB24" s="98"/>
      <c r="AC24" s="98"/>
      <c r="AD24" s="98"/>
      <c r="AE24" s="99"/>
      <c r="AF24" s="103" t="str">
        <f>IF([2]回答表!R53="●","●","")</f>
        <v/>
      </c>
      <c r="AG24" s="104"/>
      <c r="AH24" s="104"/>
      <c r="AI24" s="104"/>
      <c r="AJ24" s="104"/>
      <c r="AK24" s="104"/>
      <c r="AL24" s="105"/>
      <c r="AM24" s="103" t="str">
        <f>IF([2]回答表!R54="●","●","")</f>
        <v/>
      </c>
      <c r="AN24" s="104"/>
      <c r="AO24" s="104"/>
      <c r="AP24" s="104"/>
      <c r="AQ24" s="104"/>
      <c r="AR24" s="104"/>
      <c r="AS24" s="105"/>
      <c r="AT24" s="103" t="str">
        <f>IF([2]回答表!R55="●","●","")</f>
        <v/>
      </c>
      <c r="AU24" s="104"/>
      <c r="AV24" s="104"/>
      <c r="AW24" s="104"/>
      <c r="AX24" s="104"/>
      <c r="AY24" s="104"/>
      <c r="AZ24" s="105"/>
      <c r="BA24" s="19"/>
      <c r="BB24" s="103" t="str">
        <f>IF([2]回答表!R56="●","●","")</f>
        <v>●</v>
      </c>
      <c r="BC24" s="104"/>
      <c r="BD24" s="104"/>
      <c r="BE24" s="104"/>
      <c r="BF24" s="104"/>
      <c r="BG24" s="104"/>
      <c r="BH24" s="104"/>
      <c r="BI24" s="104"/>
      <c r="BJ24" s="37"/>
      <c r="BK24" s="38"/>
      <c r="BL24" s="16"/>
      <c r="BS24" s="18"/>
    </row>
    <row r="25" spans="3:71" ht="15.65" customHeight="1">
      <c r="C25" s="14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0"/>
      <c r="BB25" s="97"/>
      <c r="BC25" s="98"/>
      <c r="BD25" s="98"/>
      <c r="BE25" s="98"/>
      <c r="BF25" s="98"/>
      <c r="BG25" s="98"/>
      <c r="BH25" s="98"/>
      <c r="BI25" s="98"/>
      <c r="BJ25" s="41"/>
      <c r="BK25" s="42"/>
      <c r="BL25" s="16"/>
      <c r="BS25" s="18"/>
    </row>
    <row r="26" spans="3:71" ht="15.65" customHeight="1">
      <c r="C26" s="14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0"/>
      <c r="BB26" s="100"/>
      <c r="BC26" s="101"/>
      <c r="BD26" s="101"/>
      <c r="BE26" s="101"/>
      <c r="BF26" s="101"/>
      <c r="BG26" s="101"/>
      <c r="BH26" s="101"/>
      <c r="BI26" s="101"/>
      <c r="BJ26" s="45"/>
      <c r="BK26" s="4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87" t="s">
        <v>11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2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</row>
    <row r="33" spans="3:70" ht="2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" customHeight="1">
      <c r="C35" s="30"/>
      <c r="D35" s="88" t="str">
        <f>IF([2]回答表!R56="●",[2]回答表!B651,"")</f>
        <v>新庄村は、中山間の過疎・豪雪地域であり、高齢化も進んでいる。下水道幹線の整備は完了しており、浄化槽についても維持管理費が歳出のほとんどを占めている。そういった中で、少ない世帯で歳出を賄うことは厳しく、村からの繰り入れによって事業を行ってきていた。人口減少に伴い、収益が減少していくことも鑑み、今年度、料金改定業務に着手し、今後の経営について多少の改善を見込んでいる。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31"/>
    </row>
    <row r="36" spans="3:70" ht="23.5" customHeight="1">
      <c r="C36" s="3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31"/>
    </row>
    <row r="37" spans="3:70" ht="23.5" customHeight="1">
      <c r="C37" s="3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31"/>
    </row>
    <row r="38" spans="3:70" ht="23.5" customHeight="1">
      <c r="C38" s="3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31"/>
    </row>
    <row r="39" spans="3:70" ht="23.5" customHeight="1">
      <c r="C39" s="3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31"/>
    </row>
    <row r="40" spans="3:70" ht="23.5" customHeight="1">
      <c r="C40" s="3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31"/>
    </row>
    <row r="41" spans="3:70" ht="23.5" customHeight="1">
      <c r="C41" s="3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31"/>
    </row>
    <row r="42" spans="3:70" ht="23.5" customHeight="1">
      <c r="C42" s="3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31"/>
    </row>
    <row r="43" spans="3:70" ht="23.5" customHeight="1">
      <c r="C43" s="3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31"/>
    </row>
    <row r="44" spans="3:70" ht="23.5" customHeight="1">
      <c r="C44" s="3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31"/>
    </row>
    <row r="45" spans="3:70" ht="23.5" customHeight="1">
      <c r="C45" s="3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31"/>
    </row>
    <row r="46" spans="3:70" ht="23.5" customHeight="1">
      <c r="C46" s="3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31"/>
    </row>
    <row r="47" spans="3:70" ht="23.5" customHeight="1">
      <c r="C47" s="3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31"/>
    </row>
    <row r="48" spans="3:70" ht="23.5" customHeight="1">
      <c r="C48" s="3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31"/>
    </row>
    <row r="49" spans="3:70" ht="23.5" customHeight="1">
      <c r="C49" s="3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1"/>
    </row>
    <row r="50" spans="3:70" ht="23.5" customHeight="1">
      <c r="C50" s="3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1"/>
    </row>
    <row r="51" spans="3:70" ht="23.5" customHeight="1">
      <c r="C51" s="3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1"/>
    </row>
    <row r="52" spans="3:70" ht="23.5" customHeight="1">
      <c r="C52" s="3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1"/>
    </row>
    <row r="53" spans="3:70" ht="23.5" customHeight="1">
      <c r="C53" s="3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25"/>
    </row>
    <row r="54" spans="3:70" ht="12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BS54"/>
  <sheetViews>
    <sheetView showZeros="0" view="pageBreakPreview" zoomScale="55" zoomScaleNormal="55" zoomScaleSheetLayoutView="55" workbookViewId="0">
      <selection activeCell="DB18" sqref="DB18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5" t="s">
        <v>8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6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9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">
        <v>15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">
        <v>20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6" t="s">
        <v>21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9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5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25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25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25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65" customHeight="1">
      <c r="C24" s="14"/>
      <c r="D24" s="97" t="str">
        <f>IF([4]回答表!R49="●","●","")</f>
        <v/>
      </c>
      <c r="E24" s="98"/>
      <c r="F24" s="98"/>
      <c r="G24" s="98"/>
      <c r="H24" s="98"/>
      <c r="I24" s="98"/>
      <c r="J24" s="99"/>
      <c r="K24" s="97" t="str">
        <f>IF([4]回答表!R50="●","●","")</f>
        <v/>
      </c>
      <c r="L24" s="98"/>
      <c r="M24" s="98"/>
      <c r="N24" s="98"/>
      <c r="O24" s="98"/>
      <c r="P24" s="98"/>
      <c r="Q24" s="99"/>
      <c r="R24" s="97" t="str">
        <f>IF([4]回答表!R51="●","●","")</f>
        <v/>
      </c>
      <c r="S24" s="98"/>
      <c r="T24" s="98"/>
      <c r="U24" s="98"/>
      <c r="V24" s="98"/>
      <c r="W24" s="98"/>
      <c r="X24" s="99"/>
      <c r="Y24" s="97" t="str">
        <f>IF([4]回答表!R52="●","●","")</f>
        <v/>
      </c>
      <c r="Z24" s="98"/>
      <c r="AA24" s="98"/>
      <c r="AB24" s="98"/>
      <c r="AC24" s="98"/>
      <c r="AD24" s="98"/>
      <c r="AE24" s="99"/>
      <c r="AF24" s="103" t="str">
        <f>IF([4]回答表!R53="●","●","")</f>
        <v/>
      </c>
      <c r="AG24" s="104"/>
      <c r="AH24" s="104"/>
      <c r="AI24" s="104"/>
      <c r="AJ24" s="104"/>
      <c r="AK24" s="104"/>
      <c r="AL24" s="105"/>
      <c r="AM24" s="103" t="str">
        <f>IF([4]回答表!R54="●","●","")</f>
        <v/>
      </c>
      <c r="AN24" s="104"/>
      <c r="AO24" s="104"/>
      <c r="AP24" s="104"/>
      <c r="AQ24" s="104"/>
      <c r="AR24" s="104"/>
      <c r="AS24" s="105"/>
      <c r="AT24" s="103" t="str">
        <f>IF([4]回答表!R55="●","●","")</f>
        <v/>
      </c>
      <c r="AU24" s="104"/>
      <c r="AV24" s="104"/>
      <c r="AW24" s="104"/>
      <c r="AX24" s="104"/>
      <c r="AY24" s="104"/>
      <c r="AZ24" s="105"/>
      <c r="BA24" s="19"/>
      <c r="BB24" s="103" t="str">
        <f>IF([4]回答表!R56="●","●","")</f>
        <v>●</v>
      </c>
      <c r="BC24" s="104"/>
      <c r="BD24" s="104"/>
      <c r="BE24" s="104"/>
      <c r="BF24" s="104"/>
      <c r="BG24" s="104"/>
      <c r="BH24" s="104"/>
      <c r="BI24" s="104"/>
      <c r="BJ24" s="37"/>
      <c r="BK24" s="38"/>
      <c r="BL24" s="16"/>
      <c r="BS24" s="18"/>
    </row>
    <row r="25" spans="3:71" ht="15.65" customHeight="1">
      <c r="C25" s="14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0"/>
      <c r="BB25" s="97"/>
      <c r="BC25" s="98"/>
      <c r="BD25" s="98"/>
      <c r="BE25" s="98"/>
      <c r="BF25" s="98"/>
      <c r="BG25" s="98"/>
      <c r="BH25" s="98"/>
      <c r="BI25" s="98"/>
      <c r="BJ25" s="41"/>
      <c r="BK25" s="42"/>
      <c r="BL25" s="16"/>
      <c r="BS25" s="18"/>
    </row>
    <row r="26" spans="3:71" ht="15.65" customHeight="1">
      <c r="C26" s="14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0"/>
      <c r="BB26" s="100"/>
      <c r="BC26" s="101"/>
      <c r="BD26" s="101"/>
      <c r="BE26" s="101"/>
      <c r="BF26" s="101"/>
      <c r="BG26" s="101"/>
      <c r="BH26" s="101"/>
      <c r="BI26" s="101"/>
      <c r="BJ26" s="45"/>
      <c r="BK26" s="4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87" t="s">
        <v>11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2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</row>
    <row r="33" spans="3:70" ht="2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" customHeight="1">
      <c r="C35" s="30"/>
      <c r="D35" s="88" t="str">
        <f>IF([4]回答表!R56="●",[4]回答表!B651,"")</f>
        <v>現行の経営体制に大きな不具合はなく、造成事業自体がほとんど行われていないため、現状のままで十分であると考える。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31"/>
    </row>
    <row r="36" spans="3:70" ht="23.5" customHeight="1">
      <c r="C36" s="3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31"/>
    </row>
    <row r="37" spans="3:70" ht="23.5" customHeight="1">
      <c r="C37" s="3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31"/>
    </row>
    <row r="38" spans="3:70" ht="23.5" customHeight="1">
      <c r="C38" s="3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31"/>
    </row>
    <row r="39" spans="3:70" ht="23.5" customHeight="1">
      <c r="C39" s="3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31"/>
    </row>
    <row r="40" spans="3:70" ht="23.5" customHeight="1">
      <c r="C40" s="3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31"/>
    </row>
    <row r="41" spans="3:70" ht="23.5" customHeight="1">
      <c r="C41" s="3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31"/>
    </row>
    <row r="42" spans="3:70" ht="23.5" customHeight="1">
      <c r="C42" s="3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31"/>
    </row>
    <row r="43" spans="3:70" ht="23.5" customHeight="1">
      <c r="C43" s="3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31"/>
    </row>
    <row r="44" spans="3:70" ht="23.5" customHeight="1">
      <c r="C44" s="3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31"/>
    </row>
    <row r="45" spans="3:70" ht="23.5" customHeight="1">
      <c r="C45" s="3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31"/>
    </row>
    <row r="46" spans="3:70" ht="23.5" customHeight="1">
      <c r="C46" s="3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31"/>
    </row>
    <row r="47" spans="3:70" ht="23.5" customHeight="1">
      <c r="C47" s="3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31"/>
    </row>
    <row r="48" spans="3:70" ht="23.5" customHeight="1">
      <c r="C48" s="3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31"/>
    </row>
    <row r="49" spans="3:70" ht="23.5" customHeight="1">
      <c r="C49" s="3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1"/>
    </row>
    <row r="50" spans="3:70" ht="23.5" customHeight="1">
      <c r="C50" s="3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1"/>
    </row>
    <row r="51" spans="3:70" ht="23.5" customHeight="1">
      <c r="C51" s="3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1"/>
    </row>
    <row r="52" spans="3:70" ht="23.5" customHeight="1">
      <c r="C52" s="3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1"/>
    </row>
    <row r="53" spans="3:70" ht="23.5" customHeight="1">
      <c r="C53" s="3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25"/>
    </row>
    <row r="54" spans="3:70" ht="12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簡易水道事業</vt:lpstr>
      <vt:lpstr>下水道 (特定環境保全公共下水道)</vt:lpstr>
      <vt:lpstr>下水道 (特定地域排水処理施設)</vt:lpstr>
      <vt:lpstr>宅地造成 (その他造成)</vt:lpstr>
      <vt:lpstr>'下水道 (特定環境保全公共下水道)'!Print_Area</vt:lpstr>
      <vt:lpstr>'下水道 (特定地域排水処理施設)'!Print_Area</vt:lpstr>
      <vt:lpstr>簡易水道事業!Print_Area</vt:lpstr>
      <vt:lpstr>'宅地造成 (その他造成)'!Print_Area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大本　翔太</cp:lastModifiedBy>
  <cp:lastPrinted>2017-04-07T06:12:14Z</cp:lastPrinted>
  <dcterms:created xsi:type="dcterms:W3CDTF">2016-02-29T11:30:48Z</dcterms:created>
  <dcterms:modified xsi:type="dcterms:W3CDTF">2025-10-23T23:51:30Z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