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C3573C88-F29C-4CEA-A859-41D14B0815B3}" xr6:coauthVersionLast="47" xr6:coauthVersionMax="47" xr10:uidLastSave="{00000000-0000-0000-0000-000000000000}"/>
  <bookViews>
    <workbookView xWindow="-28920" yWindow="-75" windowWidth="29040" windowHeight="15720" tabRatio="92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2" i="12" l="1"/>
  <c r="AA32" i="12"/>
  <c r="V32" i="12"/>
  <c r="Q32" i="12"/>
  <c r="Q33" i="12"/>
  <c r="AK28"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E35" i="10"/>
  <c r="C35"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CO34" i="10" s="1"/>
  <c r="CO35" i="10" s="1"/>
  <c r="CO36" i="10" s="1"/>
  <c r="CO37" i="10" s="1"/>
  <c r="CO38" i="10" s="1"/>
  <c r="CO39" i="10" s="1"/>
</calcChain>
</file>

<file path=xl/sharedStrings.xml><?xml version="1.0" encoding="utf-8"?>
<sst xmlns="http://schemas.openxmlformats.org/spreadsheetml/2006/main" count="1104" uniqueCount="573">
  <si>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</si>
  <si>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</si>
  <si>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</si>
  <si>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</si>
  <si>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</si>
  <si>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</si>
  <si>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</si>
  <si>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</si>
  <si>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</si>
  <si>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</si>
  <si>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</si>
  <si>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</si>
  <si>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</si>
  <si>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</si>
  <si>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</si>
  <si>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</si>
  <si>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</si>
  <si>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</si>
  <si>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</si>
  <si>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</si>
  <si>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</si>
  <si>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</si>
  <si>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</si>
  <si>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</si>
  <si>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</si>
  <si>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</si>
  <si>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</si>
  <si>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</si>
  <si>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</si>
  <si>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</si>
  <si>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</si>
  <si>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</si>
  <si>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</si>
  <si>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</si>
  <si>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</si>
  <si>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</si>
  <si>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</si>
  <si>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</si>
  <si>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</si>
  <si>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</si>
  <si>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</si>
  <si>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</si>
  <si>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</si>
  <si>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</si>
  <si>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</si>
  <si>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</si>
  <si>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</si>
  <si>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</si>
  <si>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</si>
  <si>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</si>
  <si>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</si>
  <si>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</si>
  <si>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</si>
  <si>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</si>
  <si>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</si>
  <si>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</si>
  <si>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</si>
  <si>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</si>
  <si>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</si>
  <si>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</si>
  <si>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</si>
  <si>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</si>
  <si>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</si>
  <si>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</si>
  <si>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</si>
  <si>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</si>
  <si>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</si>
  <si>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</si>
  <si>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</si>
  <si>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</si>
  <si>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</si>
  <si>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</si>
  <si>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</si>
  <si>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</si>
  <si>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</si>
  <si>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</si>
  <si>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</si>
  <si>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</si>
  <si>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</si>
  <si>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</si>
  <si>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</si>
  <si>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</si>
  <si>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</si>
  <si>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</si>
  <si>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</si>
  <si>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</si>
  <si>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</si>
  <si>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</si>
  <si>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</si>
  <si>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</si>
  <si>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</si>
  <si>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</si>
  <si>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</si>
  <si>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</si>
  <si>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</si>
  <si>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</si>
  <si>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</si>
  <si>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</si>
  <si>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</si>
  <si>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</si>
  <si>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</si>
  <si>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</si>
  <si>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</si>
  <si>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</si>
  <si>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</si>
  <si>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</si>
  <si>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</si>
  <si>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</si>
  <si>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</si>
  <si>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</si>
  <si>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</si>
  <si>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</si>
  <si>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</si>
  <si>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</si>
  <si>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</si>
  <si>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</si>
  <si>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</si>
  <si>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</si>
  <si>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</si>
  <si>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</si>
  <si>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</si>
  <si>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</si>
  <si>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</si>
  <si>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</si>
  <si>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</si>
  <si>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</si>
  <si>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</si>
  <si>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</si>
  <si>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</si>
  <si>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</si>
  <si>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</si>
  <si>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</si>
  <si>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</si>
  <si>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</si>
  <si>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</si>
  <si>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</si>
  <si>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</si>
  <si>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</si>
  <si>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</si>
  <si>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</si>
  <si>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</si>
  <si>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</si>
  <si>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</si>
  <si>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</si>
  <si>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</si>
  <si>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</si>
  <si>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</si>
  <si>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</si>
  <si>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</si>
  <si>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</si>
  <si>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</si>
  <si>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</si>
  <si>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</si>
  <si>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</si>
  <si>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</si>
  <si>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</si>
  <si>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</si>
  <si>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</si>
  <si>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</si>
  <si>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</si>
  <si>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</si>
  <si>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</si>
  <si>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</si>
  <si>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</si>
  <si>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</si>
  <si>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</si>
  <si>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</si>
  <si>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</si>
  <si>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</si>
  <si>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</si>
  <si>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</si>
  <si>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</si>
  <si>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</si>
  <si>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</si>
  <si>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</si>
  <si>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</si>
  <si>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</si>
  <si>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</si>
  <si>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</si>
  <si>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</si>
  <si>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</si>
  <si>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</si>
  <si>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</si>
  <si>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</si>
  <si>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</si>
  <si>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</si>
  <si>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</si>
  <si>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</si>
  <si>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</si>
  <si>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</si>
  <si>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</si>
  <si>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</si>
  <si>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</si>
  <si>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</si>
  <si>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</si>
  <si>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</si>
  <si>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</si>
  <si>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</si>
  <si>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</si>
  <si>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</si>
  <si>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</si>
  <si>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</si>
  <si>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</si>
  <si>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岡山県新見市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</si>
  <si>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</si>
  <si>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</si>
  <si>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</si>
  <si>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</si>
  <si>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</si>
  <si>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</si>
  <si>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</si>
  <si>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</si>
  <si>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</si>
  <si>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</si>
  <si>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</si>
  <si>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</si>
  <si>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</si>
  <si>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</si>
  <si>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</si>
  <si>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</si>
  <si>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</si>
  <si>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</si>
  <si>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</si>
  <si>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</si>
  <si>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</si>
  <si>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</si>
  <si>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</si>
  <si>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</si>
  <si>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</si>
  <si>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</si>
  <si>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</si>
  <si>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</si>
  <si>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</si>
  <si>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</si>
  <si>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</si>
  <si>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</si>
  <si>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</si>
  <si>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</si>
  <si>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</si>
  <si>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</si>
  <si>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</si>
  <si>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</si>
  <si>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</si>
  <si>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</si>
  <si>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</si>
  <si>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</si>
  <si>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</si>
  <si>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</si>
  <si>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</si>
  <si>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</si>
  <si>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</si>
  <si>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</si>
  <si>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</si>
  <si>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</si>
  <si>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</si>
  <si>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</si>
  <si>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</si>
  <si>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</si>
  <si>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</si>
  <si>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</si>
  <si>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</si>
  <si>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</si>
  <si>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</si>
  <si>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</si>
  <si>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</si>
  <si>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</si>
  <si>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</si>
  <si>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</si>
  <si>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</si>
  <si>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</si>
  <si>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</si>
  <si>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</si>
  <si>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</si>
  <si>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</si>
  <si>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</si>
  <si>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</si>
  <si>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</si>
  <si>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</si>
  <si>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</si>
  <si>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</si>
  <si>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</si>
  <si>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</si>
  <si>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</si>
  <si>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</si>
  <si>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</si>
  <si>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</si>
  <si>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</si>
  <si>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</si>
  <si>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</si>
  <si>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</si>
  <si>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</si>
  <si>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</si>
  <si>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</si>
  <si>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</si>
  <si>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</si>
  <si>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</si>
  <si>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</si>
  <si>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</si>
  <si>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</si>
  <si>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</si>
  <si>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</si>
  <si>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</si>
  <si>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</si>
  <si>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</si>
  <si>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</si>
  <si>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</si>
  <si>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</si>
  <si>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</si>
  <si>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</si>
  <si>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</si>
  <si>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</si>
  <si>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</si>
  <si>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</si>
  <si>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</si>
  <si>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</si>
  <si>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</si>
  <si>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</si>
  <si>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</si>
  <si>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</si>
  <si>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</si>
  <si>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</si>
  <si>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</si>
  <si>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</si>
  <si>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</si>
  <si>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</si>
  <si>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</si>
  <si>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</si>
  <si>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</si>
  <si>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</si>
  <si>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</si>
  <si>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</si>
  <si>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</si>
  <si>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</si>
  <si>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</si>
  <si>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</si>
  <si>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</si>
  <si>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</si>
  <si>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</si>
  <si>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</si>
  <si>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</si>
  <si>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</si>
  <si>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</si>
  <si>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</si>
  <si>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</si>
  <si>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</si>
  <si>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</si>
  <si>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</si>
  <si>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</si>
  <si>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</si>
  <si>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</si>
  <si>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</si>
  <si>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</si>
  <si>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</si>
  <si>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</si>
  <si>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岡山県新見市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</si>
  <si>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</si>
  <si>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</si>
  <si>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</si>
  <si>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</si>
  <si>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</si>
  <si>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</si>
  <si>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</si>
  <si>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</si>
  <si>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</si>
  <si>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</si>
  <si>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</si>
  <si>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</si>
  <si>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</si>
  <si>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</si>
  <si>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</si>
  <si>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</si>
  <si>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</si>
  <si>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</si>
  <si>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</si>
  <si>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</si>
  <si>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新見市診療所特別会計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</si>
  <si>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</si>
  <si>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</si>
  <si>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</si>
  <si>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</si>
  <si>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</si>
  <si>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</si>
  <si>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</si>
  <si>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</si>
  <si>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</si>
  <si>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</si>
  <si>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</si>
  <si>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</si>
  <si>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</si>
  <si>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新見市国民健康保険特別会計</t>
    <phoneticPr fontId="5"/>
  </si>
  <si>
    <t>新見市後期高齢者医療特別会計</t>
    <phoneticPr fontId="5"/>
  </si>
  <si>
    <t>新見市介護保険特別会計</t>
    <phoneticPr fontId="5"/>
  </si>
  <si>
    <t>新見市水道事業会計</t>
    <phoneticPr fontId="5"/>
  </si>
  <si>
    <t>法適用企業</t>
    <phoneticPr fontId="5"/>
  </si>
  <si>
    <t>新見市下水道事業会計</t>
    <phoneticPr fontId="5"/>
  </si>
  <si>
    <t>新見市観光事業特別会計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</si>
  <si>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</si>
  <si>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</si>
  <si>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</si>
  <si>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</si>
  <si>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</si>
  <si>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</si>
  <si>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</si>
  <si>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</si>
  <si>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</si>
  <si>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</si>
  <si>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</si>
  <si>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</si>
  <si>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</si>
  <si>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</si>
  <si>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</si>
  <si>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</si>
  <si>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</si>
  <si>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</si>
  <si>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</si>
  <si>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</si>
  <si>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</si>
  <si>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</si>
  <si>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</si>
  <si>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</si>
  <si>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</si>
  <si>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</si>
  <si>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</si>
  <si>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</si>
  <si>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</si>
  <si>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</si>
  <si>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</si>
  <si>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</si>
  <si>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</si>
  <si>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</si>
  <si>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</si>
  <si>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</si>
  <si>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</si>
  <si>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</si>
  <si>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</si>
  <si>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</si>
  <si>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</si>
  <si>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</si>
  <si>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</si>
  <si>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</si>
  <si>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</si>
  <si>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</si>
  <si>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</si>
  <si>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</si>
  <si>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</si>
  <si>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</si>
  <si>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</si>
  <si>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</si>
  <si>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</si>
  <si>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</si>
  <si>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</si>
  <si>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</si>
  <si>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</si>
  <si>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</si>
  <si>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</si>
  <si>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</si>
  <si>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</si>
  <si>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</si>
  <si>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</si>
  <si>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</si>
  <si>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</si>
  <si>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</si>
  <si>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</si>
  <si>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</si>
  <si>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</si>
  <si>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</si>
  <si>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</si>
  <si>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</si>
  <si>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</si>
  <si>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</si>
  <si>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</si>
  <si>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</si>
  <si>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</si>
  <si>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</si>
  <si>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</si>
  <si>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</si>
  <si>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</si>
  <si>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</si>
  <si>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</si>
  <si>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</si>
  <si>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</si>
  <si>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</si>
  <si>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</si>
  <si>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</si>
  <si>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</si>
  <si>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</si>
  <si>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</si>
  <si>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</si>
  <si>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</si>
  <si>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</si>
  <si>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</si>
  <si>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</si>
  <si>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</si>
  <si>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</si>
  <si>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</si>
  <si>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</si>
  <si>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</si>
  <si>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</si>
  <si>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</si>
  <si>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</si>
  <si>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</si>
  <si>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</si>
  <si>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</si>
  <si>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</si>
  <si>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</si>
  <si>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</si>
  <si>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</si>
  <si>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</si>
  <si>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</si>
  <si>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</si>
  <si>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</si>
  <si>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</si>
  <si>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</si>
  <si>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</si>
  <si>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</si>
  <si>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</si>
  <si>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</si>
  <si>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</si>
  <si>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</si>
  <si>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</si>
  <si>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</si>
  <si>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</si>
  <si>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</si>
  <si>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</si>
  <si>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</si>
  <si>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</si>
  <si>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</si>
  <si>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</si>
  <si>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</si>
  <si>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</si>
  <si>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</si>
  <si>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</si>
  <si>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1.04</t>
  </si>
  <si>
    <t>▲ 0.23</t>
  </si>
  <si>
    <t>▲ 0.94</t>
  </si>
  <si>
    <t>▲ 0.03</t>
  </si>
  <si>
    <t>一般会計</t>
  </si>
  <si>
    <t>新見市水道事業会計</t>
  </si>
  <si>
    <t>新見市下水道事業会計</t>
  </si>
  <si>
    <t>新見市介護保険特別会計</t>
  </si>
  <si>
    <t>新見市国民健康保険特別会計</t>
  </si>
  <si>
    <t>新見市観光事業特別会計</t>
  </si>
  <si>
    <t>新見市診療所特別会計</t>
  </si>
  <si>
    <t>新見市後期高齢者医療特別会計</t>
  </si>
  <si>
    <t>その他会計（赤字）</t>
  </si>
  <si>
    <t>その他会計（黒字）</t>
  </si>
  <si>
    <t>R02</t>
    <phoneticPr fontId="5"/>
  </si>
  <si>
    <t>R03</t>
    <phoneticPr fontId="5"/>
  </si>
  <si>
    <t>R04</t>
    <phoneticPr fontId="5"/>
  </si>
  <si>
    <t>R05</t>
    <phoneticPr fontId="5"/>
  </si>
  <si>
    <t>R06</t>
    <phoneticPr fontId="5"/>
  </si>
  <si>
    <t>－</t>
  </si>
  <si>
    <t>－</t>
    <phoneticPr fontId="2"/>
  </si>
  <si>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</si>
  <si>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</si>
  <si>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</si>
  <si>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</si>
  <si>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</si>
  <si>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</si>
  <si>
    <t>－</t>
    <phoneticPr fontId="38"/>
  </si>
  <si>
    <t>-</t>
    <phoneticPr fontId="38"/>
  </si>
  <si>
    <t>井倉洞</t>
    <rPh sb="0" eb="2">
      <t>イクラ</t>
    </rPh>
    <rPh sb="2" eb="3">
      <t>ドウ</t>
    </rPh>
    <phoneticPr fontId="38"/>
  </si>
  <si>
    <t>草間自然休養村</t>
    <rPh sb="0" eb="2">
      <t>クサマ</t>
    </rPh>
    <rPh sb="2" eb="4">
      <t>シゼン</t>
    </rPh>
    <rPh sb="4" eb="6">
      <t>キュウヨウ</t>
    </rPh>
    <rPh sb="6" eb="7">
      <t>ムラ</t>
    </rPh>
    <phoneticPr fontId="38"/>
  </si>
  <si>
    <t>新見市土地開発公社</t>
    <rPh sb="0" eb="3">
      <t>ニイミシ</t>
    </rPh>
    <rPh sb="3" eb="5">
      <t>トチ</t>
    </rPh>
    <rPh sb="5" eb="7">
      <t>カイハツ</t>
    </rPh>
    <rPh sb="7" eb="9">
      <t>コウシャ</t>
    </rPh>
    <phoneticPr fontId="38"/>
  </si>
  <si>
    <t>新見美術振興財団</t>
    <rPh sb="0" eb="2">
      <t>ニイミ</t>
    </rPh>
    <rPh sb="2" eb="4">
      <t>ビジュツ</t>
    </rPh>
    <rPh sb="4" eb="6">
      <t>シンコウ</t>
    </rPh>
    <rPh sb="6" eb="8">
      <t>ザイダン</t>
    </rPh>
    <phoneticPr fontId="38"/>
  </si>
  <si>
    <t>公立大学法人新見公立大学</t>
    <rPh sb="0" eb="2">
      <t>コウリツ</t>
    </rPh>
    <rPh sb="2" eb="4">
      <t>ダイガク</t>
    </rPh>
    <rPh sb="4" eb="6">
      <t>ホウジン</t>
    </rPh>
    <rPh sb="6" eb="8">
      <t>ニイミ</t>
    </rPh>
    <rPh sb="8" eb="10">
      <t>コウリツ</t>
    </rPh>
    <rPh sb="10" eb="12">
      <t>ダイガク</t>
    </rPh>
    <phoneticPr fontId="38"/>
  </si>
  <si>
    <t>岡山県信用保証協会</t>
    <rPh sb="0" eb="1">
      <t>オカ</t>
    </rPh>
    <rPh sb="1" eb="3">
      <t>ヤマケン</t>
    </rPh>
    <rPh sb="3" eb="5">
      <t>シンヨウ</t>
    </rPh>
    <rPh sb="5" eb="7">
      <t>ホショウ</t>
    </rPh>
    <rPh sb="7" eb="9">
      <t>キョウカイ</t>
    </rPh>
    <phoneticPr fontId="38"/>
  </si>
  <si>
    <t>公共施設等整備基金</t>
  </si>
  <si>
    <t>地域づくり振興基金</t>
  </si>
  <si>
    <t>ふるさとにいみ応援基金</t>
  </si>
  <si>
    <t>かしのき基金</t>
    <phoneticPr fontId="2"/>
  </si>
  <si>
    <t>２０２４かしのき基金</t>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</si>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</sst>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820-41E6-87EA-8C649703A4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155026</c:v>
                </c:pt>
                <c:pt idx="1">
                  <c:v>99801</c:v>
                </c:pt>
                <c:pt idx="2">
                  <c:v>141563</c:v>
                </c:pt>
                <c:pt idx="3">
                  <c:v>162094</c:v>
                </c:pt>
                <c:pt idx="4">
                  <c:v>144399</c:v>
                </c:pt>
              </c:numCache>
            </c:numRef>
          </c:val>
          <c:smooth val="0"/>
          <c:extLst>
            <c:ext xmlns:c16="http://schemas.microsoft.com/office/drawing/2014/chart" uri="{C3380CC4-5D6E-409C-BE32-E72D297353CC}">
              <c16:uniqueId val="{00000001-F820-41E6-87EA-8C649703A4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9.92</c:v>
                </c:pt>
                <c:pt idx="1">
                  <c:v>9.7200000000000006</c:v>
                </c:pt>
                <c:pt idx="2">
                  <c:v>9.49</c:v>
                </c:pt>
                <c:pt idx="3">
                  <c:v>8.8699999999999992</c:v>
                </c:pt>
                <c:pt idx="4">
                  <c:v>8.3699999999999992</c:v>
                </c:pt>
              </c:numCache>
            </c:numRef>
          </c:val>
          <c:extLst>
            <c:ext xmlns:c16="http://schemas.microsoft.com/office/drawing/2014/chart" uri="{C3380CC4-5D6E-409C-BE32-E72D297353CC}">
              <c16:uniqueId val="{00000000-3637-4822-9099-0088F992C0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34.72</c:v>
                </c:pt>
                <c:pt idx="1">
                  <c:v>33.68</c:v>
                </c:pt>
                <c:pt idx="2">
                  <c:v>33.32</c:v>
                </c:pt>
                <c:pt idx="3">
                  <c:v>33.94</c:v>
                </c:pt>
                <c:pt idx="4">
                  <c:v>38.01</c:v>
                </c:pt>
              </c:numCache>
            </c:numRef>
          </c:val>
          <c:extLst>
            <c:ext xmlns:c16="http://schemas.microsoft.com/office/drawing/2014/chart" uri="{C3380CC4-5D6E-409C-BE32-E72D297353CC}">
              <c16:uniqueId val="{00000001-3637-4822-9099-0088F992C0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-1.04</c:v>
                </c:pt>
                <c:pt idx="1">
                  <c:v>-0.23</c:v>
                </c:pt>
                <c:pt idx="2">
                  <c:v>-0.94</c:v>
                </c:pt>
                <c:pt idx="3">
                  <c:v>-0.03</c:v>
                </c:pt>
                <c:pt idx="4">
                  <c:v>5</c:v>
                </c:pt>
              </c:numCache>
            </c:numRef>
          </c:val>
          <c:smooth val="0"/>
          <c:extLst>
            <c:ext xmlns:c16="http://schemas.microsoft.com/office/drawing/2014/chart" uri="{C3380CC4-5D6E-409C-BE32-E72D297353CC}">
              <c16:uniqueId val="{00000002-3637-4822-9099-0088F992C0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E0-4576-A69A-212B881844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E0-4576-A69A-212B881844C9}"/>
            </c:ext>
          </c:extLst>
        </c:ser>
        <c:ser>
          <c:idx val="2"/>
          <c:order val="2"/>
          <c:tx>
            <c:strRef>
              <c:f>データシート!$A$29</c:f>
              <c:strCache>
                <c:ptCount val="1"/>
                <c:pt idx="0">
                  <c:v>新見市後期高齢者医療特別会計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2-32E0-4576-A69A-212B881844C9}"/>
            </c:ext>
          </c:extLst>
        </c:ser>
        <c:ser>
          <c:idx val="3"/>
          <c:order val="3"/>
          <c:tx>
            <c:strRef>
              <c:f>データシート!$A$30</c:f>
              <c:strCache>
                <c:ptCount val="1"/>
                <c:pt idx="0">
                  <c:v>新見市診療所特別会計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0.02</c:v>
                </c:pt>
                <c:pt idx="4">
                  <c:v>#N/A</c:v>
                </c:pt>
                <c:pt idx="5">
                  <c:v>0</c:v>
                </c:pt>
                <c:pt idx="6">
                  <c:v>#N/A</c:v>
                </c:pt>
                <c:pt idx="7">
                  <c:v>0.04</c:v>
                </c:pt>
                <c:pt idx="8">
                  <c:v>#N/A</c:v>
                </c:pt>
                <c:pt idx="9">
                  <c:v>0.04</c:v>
                </c:pt>
              </c:numCache>
            </c:numRef>
          </c:val>
          <c:extLst>
            <c:ext xmlns:c16="http://schemas.microsoft.com/office/drawing/2014/chart" uri="{C3380CC4-5D6E-409C-BE32-E72D297353CC}">
              <c16:uniqueId val="{00000003-32E0-4576-A69A-212B881844C9}"/>
            </c:ext>
          </c:extLst>
        </c:ser>
        <c:ser>
          <c:idx val="4"/>
          <c:order val="4"/>
          <c:tx>
            <c:strRef>
              <c:f>データシート!$A$31</c:f>
              <c:strCache>
                <c:ptCount val="1"/>
                <c:pt idx="0">
                  <c:v>新見市観光事業特別会計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0.04</c:v>
                </c:pt>
                <c:pt idx="4">
                  <c:v>#N/A</c:v>
                </c:pt>
                <c:pt idx="5">
                  <c:v>0.09</c:v>
                </c:pt>
                <c:pt idx="6">
                  <c:v>#N/A</c:v>
                </c:pt>
                <c:pt idx="7">
                  <c:v>0.06</c:v>
                </c:pt>
                <c:pt idx="8">
                  <c:v>#N/A</c:v>
                </c:pt>
                <c:pt idx="9">
                  <c:v>0.05</c:v>
                </c:pt>
              </c:numCache>
            </c:numRef>
          </c:val>
          <c:extLst>
            <c:ext xmlns:c16="http://schemas.microsoft.com/office/drawing/2014/chart" uri="{C3380CC4-5D6E-409C-BE32-E72D297353CC}">
              <c16:uniqueId val="{00000004-32E0-4576-A69A-212B881844C9}"/>
            </c:ext>
          </c:extLst>
        </c:ser>
        <c:ser>
          <c:idx val="5"/>
          <c:order val="5"/>
          <c:tx>
            <c:strRef>
              <c:f>データシート!$A$32</c:f>
              <c:strCache>
                <c:ptCount val="1"/>
                <c:pt idx="0">
                  <c:v>新見市国民健康保険特別会計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0.46</c:v>
                </c:pt>
                <c:pt idx="4">
                  <c:v>#N/A</c:v>
                </c:pt>
                <c:pt idx="5">
                  <c:v>0.39</c:v>
                </c:pt>
                <c:pt idx="6">
                  <c:v>#N/A</c:v>
                </c:pt>
                <c:pt idx="7">
                  <c:v>0.3</c:v>
                </c:pt>
                <c:pt idx="8">
                  <c:v>#N/A</c:v>
                </c:pt>
                <c:pt idx="9">
                  <c:v>0.41</c:v>
                </c:pt>
              </c:numCache>
            </c:numRef>
          </c:val>
          <c:extLst>
            <c:ext xmlns:c16="http://schemas.microsoft.com/office/drawing/2014/chart" uri="{C3380CC4-5D6E-409C-BE32-E72D297353CC}">
              <c16:uniqueId val="{00000005-32E0-4576-A69A-212B881844C9}"/>
            </c:ext>
          </c:extLst>
        </c:ser>
        <c:ser>
          <c:idx val="6"/>
          <c:order val="6"/>
          <c:tx>
            <c:strRef>
              <c:f>データシート!$A$33</c:f>
              <c:strCache>
                <c:ptCount val="1"/>
                <c:pt idx="0">
                  <c:v>新見市介護保険特別会計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1.76</c:v>
                </c:pt>
                <c:pt idx="4">
                  <c:v>#N/A</c:v>
                </c:pt>
                <c:pt idx="5">
                  <c:v>1.95</c:v>
                </c:pt>
                <c:pt idx="6">
                  <c:v>#N/A</c:v>
                </c:pt>
                <c:pt idx="7">
                  <c:v>1.77</c:v>
                </c:pt>
                <c:pt idx="8">
                  <c:v>#N/A</c:v>
                </c:pt>
                <c:pt idx="9">
                  <c:v>1.64</c:v>
                </c:pt>
              </c:numCache>
            </c:numRef>
          </c:val>
          <c:extLst>
            <c:ext xmlns:c16="http://schemas.microsoft.com/office/drawing/2014/chart" uri="{C3380CC4-5D6E-409C-BE32-E72D297353CC}">
              <c16:uniqueId val="{00000006-32E0-4576-A69A-212B881844C9}"/>
            </c:ext>
          </c:extLst>
        </c:ser>
        <c:ser>
          <c:idx val="7"/>
          <c:order val="7"/>
          <c:tx>
            <c:strRef>
              <c:f>データシート!$A$34</c:f>
              <c:strCache>
                <c:ptCount val="1"/>
                <c:pt idx="0">
                  <c:v>新見市下水道事業会計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0.35</c:v>
                </c:pt>
                <c:pt idx="2">
                  <c:v>#N/A</c:v>
                </c:pt>
                <c:pt idx="3">
                  <c:v>0.49</c:v>
                </c:pt>
                <c:pt idx="4">
                  <c:v>#N/A</c:v>
                </c:pt>
                <c:pt idx="5">
                  <c:v>1.08</c:v>
                </c:pt>
                <c:pt idx="6">
                  <c:v>#N/A</c:v>
                </c:pt>
                <c:pt idx="7">
                  <c:v>1.74</c:v>
                </c:pt>
                <c:pt idx="8">
                  <c:v>#N/A</c:v>
                </c:pt>
                <c:pt idx="9">
                  <c:v>1.74</c:v>
                </c:pt>
              </c:numCache>
            </c:numRef>
          </c:val>
          <c:extLst>
            <c:ext xmlns:c16="http://schemas.microsoft.com/office/drawing/2014/chart" uri="{C3380CC4-5D6E-409C-BE32-E72D297353CC}">
              <c16:uniqueId val="{00000007-32E0-4576-A69A-212B881844C9}"/>
            </c:ext>
          </c:extLst>
        </c:ser>
        <c:ser>
          <c:idx val="8"/>
          <c:order val="8"/>
          <c:tx>
            <c:strRef>
              <c:f>データシート!$A$35</c:f>
              <c:strCache>
                <c:ptCount val="1"/>
                <c:pt idx="0">
                  <c:v>新見市水道事業会計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7.15</c:v>
                </c:pt>
                <c:pt idx="2">
                  <c:v>#N/A</c:v>
                </c:pt>
                <c:pt idx="3">
                  <c:v>7.02</c:v>
                </c:pt>
                <c:pt idx="4">
                  <c:v>#N/A</c:v>
                </c:pt>
                <c:pt idx="5">
                  <c:v>7.5</c:v>
                </c:pt>
                <c:pt idx="6">
                  <c:v>#N/A</c:v>
                </c:pt>
                <c:pt idx="7">
                  <c:v>7.03</c:v>
                </c:pt>
                <c:pt idx="8">
                  <c:v>#N/A</c:v>
                </c:pt>
                <c:pt idx="9">
                  <c:v>7.14</c:v>
                </c:pt>
              </c:numCache>
            </c:numRef>
          </c:val>
          <c:extLst>
            <c:ext xmlns:c16="http://schemas.microsoft.com/office/drawing/2014/chart" uri="{C3380CC4-5D6E-409C-BE32-E72D297353CC}">
              <c16:uniqueId val="{00000008-32E0-4576-A69A-212B881844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9.8699999999999992</c:v>
                </c:pt>
                <c:pt idx="2">
                  <c:v>#N/A</c:v>
                </c:pt>
                <c:pt idx="3">
                  <c:v>9.69</c:v>
                </c:pt>
                <c:pt idx="4">
                  <c:v>#N/A</c:v>
                </c:pt>
                <c:pt idx="5">
                  <c:v>9.48</c:v>
                </c:pt>
                <c:pt idx="6">
                  <c:v>#N/A</c:v>
                </c:pt>
                <c:pt idx="7">
                  <c:v>8.81</c:v>
                </c:pt>
                <c:pt idx="8">
                  <c:v>#N/A</c:v>
                </c:pt>
                <c:pt idx="9">
                  <c:v>8.33</c:v>
                </c:pt>
              </c:numCache>
            </c:numRef>
          </c:val>
          <c:extLst>
            <c:ext xmlns:c16="http://schemas.microsoft.com/office/drawing/2014/chart" uri="{C3380CC4-5D6E-409C-BE32-E72D297353CC}">
              <c16:uniqueId val="{00000009-32E0-4576-A69A-212B881844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3748</c:v>
                </c:pt>
                <c:pt idx="5">
                  <c:v>3548</c:v>
                </c:pt>
                <c:pt idx="8">
                  <c:v>3511</c:v>
                </c:pt>
                <c:pt idx="11">
                  <c:v>3359</c:v>
                </c:pt>
                <c:pt idx="14">
                  <c:v>3334</c:v>
                </c:pt>
              </c:numCache>
            </c:numRef>
          </c:val>
          <c:extLst>
            <c:ext xmlns:c16="http://schemas.microsoft.com/office/drawing/2014/chart" uri="{C3380CC4-5D6E-409C-BE32-E72D297353CC}">
              <c16:uniqueId val="{00000000-27CC-46C0-A4F6-B39D9E16A3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27CC-46C0-A4F6-B39D9E16A3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0</c:v>
                </c:pt>
                <c:pt idx="9">
                  <c:v>0</c:v>
                </c:pt>
                <c:pt idx="12">
                  <c:v>0</c:v>
                </c:pt>
              </c:numCache>
            </c:numRef>
          </c:val>
          <c:extLst>
            <c:ext xmlns:c16="http://schemas.microsoft.com/office/drawing/2014/chart" uri="{C3380CC4-5D6E-409C-BE32-E72D297353CC}">
              <c16:uniqueId val="{00000002-27CC-46C0-A4F6-B39D9E16A3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CC-46C0-A4F6-B39D9E16A3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1085</c:v>
                </c:pt>
                <c:pt idx="3">
                  <c:v>1087</c:v>
                </c:pt>
                <c:pt idx="6">
                  <c:v>1050</c:v>
                </c:pt>
                <c:pt idx="9">
                  <c:v>1134</c:v>
                </c:pt>
                <c:pt idx="12">
                  <c:v>1157</c:v>
                </c:pt>
              </c:numCache>
            </c:numRef>
          </c:val>
          <c:extLst>
            <c:ext xmlns:c16="http://schemas.microsoft.com/office/drawing/2014/chart" uri="{C3380CC4-5D6E-409C-BE32-E72D297353CC}">
              <c16:uniqueId val="{00000004-27CC-46C0-A4F6-B39D9E16A3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CC-46C0-A4F6-B39D9E16A3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CC-46C0-A4F6-B39D9E16A3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3686</c:v>
                </c:pt>
                <c:pt idx="3">
                  <c:v>3457</c:v>
                </c:pt>
                <c:pt idx="6">
                  <c:v>3374</c:v>
                </c:pt>
                <c:pt idx="9">
                  <c:v>3196</c:v>
                </c:pt>
                <c:pt idx="12">
                  <c:v>3241</c:v>
                </c:pt>
              </c:numCache>
            </c:numRef>
          </c:val>
          <c:extLst>
            <c:ext xmlns:c16="http://schemas.microsoft.com/office/drawing/2014/chart" uri="{C3380CC4-5D6E-409C-BE32-E72D297353CC}">
              <c16:uniqueId val="{00000007-27CC-46C0-A4F6-B39D9E16A3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1029</c:v>
                </c:pt>
                <c:pt idx="2">
                  <c:v>#N/A</c:v>
                </c:pt>
                <c:pt idx="3">
                  <c:v>#N/A</c:v>
                </c:pt>
                <c:pt idx="4">
                  <c:v>1000</c:v>
                </c:pt>
                <c:pt idx="5">
                  <c:v>#N/A</c:v>
                </c:pt>
                <c:pt idx="6">
                  <c:v>#N/A</c:v>
                </c:pt>
                <c:pt idx="7">
                  <c:v>913</c:v>
                </c:pt>
                <c:pt idx="8">
                  <c:v>#N/A</c:v>
                </c:pt>
                <c:pt idx="9">
                  <c:v>#N/A</c:v>
                </c:pt>
                <c:pt idx="10">
                  <c:v>971</c:v>
                </c:pt>
                <c:pt idx="11">
                  <c:v>#N/A</c:v>
                </c:pt>
                <c:pt idx="12">
                  <c:v>#N/A</c:v>
                </c:pt>
                <c:pt idx="13">
                  <c:v>1065</c:v>
                </c:pt>
                <c:pt idx="14">
                  <c:v>#N/A</c:v>
                </c:pt>
              </c:numCache>
            </c:numRef>
          </c:val>
          <c:smooth val="0"/>
          <c:extLst>
            <c:ext xmlns:c16="http://schemas.microsoft.com/office/drawing/2014/chart" uri="{C3380CC4-5D6E-409C-BE32-E72D297353CC}">
              <c16:uniqueId val="{00000008-27CC-46C0-A4F6-B39D9E16A3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30063</c:v>
                </c:pt>
                <c:pt idx="5">
                  <c:v>29194</c:v>
                </c:pt>
                <c:pt idx="8">
                  <c:v>28272</c:v>
                </c:pt>
                <c:pt idx="11">
                  <c:v>29534</c:v>
                </c:pt>
                <c:pt idx="14">
                  <c:v>29376</c:v>
                </c:pt>
              </c:numCache>
            </c:numRef>
          </c:val>
          <c:extLst>
            <c:ext xmlns:c16="http://schemas.microsoft.com/office/drawing/2014/chart" uri="{C3380CC4-5D6E-409C-BE32-E72D297353CC}">
              <c16:uniqueId val="{00000000-8821-4D9A-BA5B-A3EC6A1E48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1272</c:v>
                </c:pt>
                <c:pt idx="5">
                  <c:v>1135</c:v>
                </c:pt>
                <c:pt idx="8">
                  <c:v>1021</c:v>
                </c:pt>
                <c:pt idx="11">
                  <c:v>1025</c:v>
                </c:pt>
                <c:pt idx="14">
                  <c:v>906</c:v>
                </c:pt>
              </c:numCache>
            </c:numRef>
          </c:val>
          <c:extLst>
            <c:ext xmlns:c16="http://schemas.microsoft.com/office/drawing/2014/chart" uri="{C3380CC4-5D6E-409C-BE32-E72D297353CC}">
              <c16:uniqueId val="{00000001-8821-4D9A-BA5B-A3EC6A1E48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10219</c:v>
                </c:pt>
                <c:pt idx="5">
                  <c:v>11133</c:v>
                </c:pt>
                <c:pt idx="8">
                  <c:v>11615</c:v>
                </c:pt>
                <c:pt idx="11">
                  <c:v>12068</c:v>
                </c:pt>
                <c:pt idx="14">
                  <c:v>14151</c:v>
                </c:pt>
              </c:numCache>
            </c:numRef>
          </c:val>
          <c:extLst>
            <c:ext xmlns:c16="http://schemas.microsoft.com/office/drawing/2014/chart" uri="{C3380CC4-5D6E-409C-BE32-E72D297353CC}">
              <c16:uniqueId val="{00000002-8821-4D9A-BA5B-A3EC6A1E48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21-4D9A-BA5B-A3EC6A1E48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21-4D9A-BA5B-A3EC6A1E48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2</c:v>
                </c:pt>
                <c:pt idx="9">
                  <c:v>3</c:v>
                </c:pt>
                <c:pt idx="12">
                  <c:v>1</c:v>
                </c:pt>
              </c:numCache>
            </c:numRef>
          </c:val>
          <c:extLst>
            <c:ext xmlns:c16="http://schemas.microsoft.com/office/drawing/2014/chart" uri="{C3380CC4-5D6E-409C-BE32-E72D297353CC}">
              <c16:uniqueId val="{00000005-8821-4D9A-BA5B-A3EC6A1E48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4220</c:v>
                </c:pt>
                <c:pt idx="3">
                  <c:v>4245</c:v>
                </c:pt>
                <c:pt idx="6">
                  <c:v>4313</c:v>
                </c:pt>
                <c:pt idx="9">
                  <c:v>4373</c:v>
                </c:pt>
                <c:pt idx="12">
                  <c:v>4483</c:v>
                </c:pt>
              </c:numCache>
            </c:numRef>
          </c:val>
          <c:extLst>
            <c:ext xmlns:c16="http://schemas.microsoft.com/office/drawing/2014/chart" uri="{C3380CC4-5D6E-409C-BE32-E72D297353CC}">
              <c16:uniqueId val="{00000006-8821-4D9A-BA5B-A3EC6A1E48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821-4D9A-BA5B-A3EC6A1E48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12526</c:v>
                </c:pt>
                <c:pt idx="3">
                  <c:v>11233</c:v>
                </c:pt>
                <c:pt idx="6">
                  <c:v>9766</c:v>
                </c:pt>
                <c:pt idx="9">
                  <c:v>9200</c:v>
                </c:pt>
                <c:pt idx="12">
                  <c:v>8817</c:v>
                </c:pt>
              </c:numCache>
            </c:numRef>
          </c:val>
          <c:extLst>
            <c:ext xmlns:c16="http://schemas.microsoft.com/office/drawing/2014/chart" uri="{C3380CC4-5D6E-409C-BE32-E72D297353CC}">
              <c16:uniqueId val="{00000008-8821-4D9A-BA5B-A3EC6A1E48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c:v>
                </c:pt>
                <c:pt idx="3">
                  <c:v>16</c:v>
                </c:pt>
                <c:pt idx="6">
                  <c:v>12</c:v>
                </c:pt>
                <c:pt idx="9">
                  <c:v>9</c:v>
                </c:pt>
                <c:pt idx="12">
                  <c:v>5</c:v>
                </c:pt>
              </c:numCache>
            </c:numRef>
          </c:val>
          <c:extLst>
            <c:ext xmlns:c16="http://schemas.microsoft.com/office/drawing/2014/chart" uri="{C3380CC4-5D6E-409C-BE32-E72D297353CC}">
              <c16:uniqueId val="{00000009-8821-4D9A-BA5B-A3EC6A1E48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29861</c:v>
                </c:pt>
                <c:pt idx="3">
                  <c:v>29087</c:v>
                </c:pt>
                <c:pt idx="6">
                  <c:v>28640</c:v>
                </c:pt>
                <c:pt idx="9">
                  <c:v>29106</c:v>
                </c:pt>
                <c:pt idx="12">
                  <c:v>28905</c:v>
                </c:pt>
              </c:numCache>
            </c:numRef>
          </c:val>
          <c:extLst>
            <c:ext xmlns:c16="http://schemas.microsoft.com/office/drawing/2014/chart" uri="{C3380CC4-5D6E-409C-BE32-E72D297353CC}">
              <c16:uniqueId val="{0000000A-8821-4D9A-BA5B-A3EC6A1E48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5074</c:v>
                </c:pt>
                <c:pt idx="2">
                  <c:v>#N/A</c:v>
                </c:pt>
                <c:pt idx="3">
                  <c:v>#N/A</c:v>
                </c:pt>
                <c:pt idx="4">
                  <c:v>3121</c:v>
                </c:pt>
                <c:pt idx="5">
                  <c:v>#N/A</c:v>
                </c:pt>
                <c:pt idx="6">
                  <c:v>#N/A</c:v>
                </c:pt>
                <c:pt idx="7">
                  <c:v>1826</c:v>
                </c:pt>
                <c:pt idx="8">
                  <c:v>#N/A</c:v>
                </c:pt>
                <c:pt idx="9">
                  <c:v>#N/A</c:v>
                </c:pt>
                <c:pt idx="10">
                  <c:v>63</c:v>
                </c:pt>
                <c:pt idx="11">
                  <c:v>#N/A</c:v>
                </c:pt>
                <c:pt idx="12">
                  <c:v>#N/A</c:v>
                </c:pt>
                <c:pt idx="13">
                  <c:v>0</c:v>
                </c:pt>
                <c:pt idx="14">
                  <c:v>#N/A</c:v>
                </c:pt>
              </c:numCache>
            </c:numRef>
          </c:val>
          <c:smooth val="0"/>
          <c:extLst>
            <c:ext xmlns:c16="http://schemas.microsoft.com/office/drawing/2014/chart" uri="{C3380CC4-5D6E-409C-BE32-E72D297353CC}">
              <c16:uniqueId val="{0000000B-8821-4D9A-BA5B-A3EC6A1E48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5260</c:v>
                </c:pt>
                <c:pt idx="1">
                  <c:v>5371</c:v>
                </c:pt>
                <c:pt idx="2">
                  <c:v>6170</c:v>
                </c:pt>
              </c:numCache>
            </c:numRef>
          </c:val>
          <c:extLst>
            <c:ext xmlns:c16="http://schemas.microsoft.com/office/drawing/2014/chart" uri="{C3380CC4-5D6E-409C-BE32-E72D297353CC}">
              <c16:uniqueId val="{00000000-50F8-4630-88E1-D7608ADE2D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782</c:v>
                </c:pt>
                <c:pt idx="1">
                  <c:v>553</c:v>
                </c:pt>
                <c:pt idx="2">
                  <c:v>508</c:v>
                </c:pt>
              </c:numCache>
            </c:numRef>
          </c:val>
          <c:extLst>
            <c:ext xmlns:c16="http://schemas.microsoft.com/office/drawing/2014/chart" uri="{C3380CC4-5D6E-409C-BE32-E72D297353CC}">
              <c16:uniqueId val="{00000001-50F8-4630-88E1-D7608ADE2D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5350</c:v>
                </c:pt>
                <c:pt idx="1">
                  <c:v>5996</c:v>
                </c:pt>
                <c:pt idx="2">
                  <c:v>7243</c:v>
                </c:pt>
              </c:numCache>
            </c:numRef>
          </c:val>
          <c:extLst>
            <c:ext xmlns:c16="http://schemas.microsoft.com/office/drawing/2014/chart" uri="{C3380CC4-5D6E-409C-BE32-E72D297353CC}">
              <c16:uniqueId val="{00000002-50F8-4630-88E1-D7608ADE2D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実質公債費比率及びその分子は、消防庁舎や防災棟整備事業など大型事業の借入があるため元利償還金が増加傾向であるが、計画的な繰上償還の実施などから国が定める早期健全化基準の２５％を大きく下回っている。</a:t>
          </a:r>
        </a:p>
        <a:p>
          <a:r>
            <a:rPr kumimoji="1" lang="ja-JP" altLang="en-US" sz="1400">
              <a:latin typeface="ＭＳ ゴシック" pitchFamily="49" charset="-128"/>
              <a:ea typeface="ＭＳ ゴシック" pitchFamily="49" charset="-128"/>
            </a:rPr>
            <a:t>　今後も、交付税算入率の高い地方債を活用するとともに、引き続き繰上償還を実施し、実質公債費比率の抑制に努める。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将来負担比率は、国が定める早期健全化基準の３５０％を大きく下回っており、財政運営は健全な状態である。その分子について、一般会計等に係る地方債の現在高は、ほぼ同程度で推移しているものの、公営企業債等繰入見込額も下水道の基幹事業が終了したことなどから、減少傾向にある。また、充当可能基金は、財源調整機能を持つ基金の残高が過度にならないよう調整を行いながら、かつ今後の大型模事業に備えた目的基金の積立を行っている。</a:t>
          </a:r>
        </a:p>
        <a:p>
          <a:r>
            <a:rPr kumimoji="1" lang="ja-JP" altLang="en-US" sz="1400">
              <a:latin typeface="ＭＳ ゴシック" pitchFamily="49" charset="-128"/>
              <a:ea typeface="ＭＳ ゴシック" pitchFamily="49" charset="-128"/>
            </a:rPr>
            <a:t>　今後も、将来負担が増加しないよう、地方債残高の適正な管理、基金の適正な運用を行い、財政の健全化を図っていく。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岡山県新見市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財政調整基金を８．７億円、減債基金を５．６億円取り崩した一方、歳計剰余金などから基金全体で３９．８億円積み立てたことから、基金全体の残高は前年度と比べると２０．０億円の増となった。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大型事業の実施にあたり必要となる財源を計画的に基金に積み立てることで、年度間の財政負担を平準化させることができるため、特定目的基金については、その目的に応じた積立・取崩を計画的に行う。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また、不測の事態が発生した場合に安定的な財政運営を行うため、財源調整機能を持つ基金については、その残高が過度にならないよう積立・取崩を行う。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・公共施設等整備基金：市が設置する公共施設等の総合的な整備を行う財源として活用する。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・２０２４かしのき基金：市内の小中学校、高等学校及び新見公立大学に在籍する児童、生徒及び学生の学力向上に要する経費に充てる財源として活用する。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・２０２４かしのき基金：一般寄附１０億円を受け入れ、全額を基金に積み立てたこと。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・公共施設等整備基金：施設の改修・更新にあたり、補助金や市債の対象とならない部分の財源として、基金を取り崩していく予定。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・２０２４かしのき基金：市内小学校の児童、市内中学校の生徒、市内高等学校の生徒及び新見公立大学の学生に対する支援並びに学力向上に要する経費の財源として、基金を取り崩していく予定。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歳計剰余金などから１６．７億円を積み立て、財源不足に対応するため８．７億円を取り崩したことから、残高は前年度と比べて８．０億円の増となった。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安定的な財政運営を行うため、標準財政規模の３０％を目安に基金残高を管理していく。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歳計剰余金などから５．１億円を積み立てた一方、繰上償還を行う財源として５．６億円を取り崩したため、残高は前年度と比べて０．５億円の減となった。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将来負担の軽減を図るため、引き続き繰上償還を実施することとし、その財源を確保する観点から基金の適正な運用を行う。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本市の財政力指数は、中山間地域に位置し企業数が少ないため自主財源が少ないこと、合併により市域が広大となったため需要額が多額となることなどから、類似団体平均をかなり下回っている。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本市の経常収支比率は、業務の見直し・効率化などによる経費の削減により、類似団体平均を下回る水準を維持している。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今後も、現在の水準を維持できるよう、引き続き業務の見直し・効率化を図ることで経費の縮減に努め、より自由度のある財政構造を目指す。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95976</xdr:rowOff>
    </xdr:from>
    <xdr:to>
      <xdr:col>23</xdr:col>
      <xdr:colOff>133350</xdr:colOff>
      <xdr:row>58</xdr:row>
      <xdr:rowOff>168366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0400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168366</xdr:rowOff>
    </xdr:from>
    <xdr:to>
      <xdr:col>19</xdr:col>
      <xdr:colOff>133350</xdr:colOff>
      <xdr:row>59</xdr:row>
      <xdr:rowOff>34834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1246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95976</xdr:rowOff>
    </xdr:from>
    <xdr:to>
      <xdr:col>15</xdr:col>
      <xdr:colOff>82550</xdr:colOff>
      <xdr:row>59</xdr:row>
      <xdr:rowOff>34834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4007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95976</xdr:rowOff>
    </xdr:from>
    <xdr:to>
      <xdr:col>11</xdr:col>
      <xdr:colOff>31750</xdr:colOff>
      <xdr:row>59</xdr:row>
      <xdr:rowOff>17599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400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45176</xdr:rowOff>
    </xdr:from>
    <xdr:to>
      <xdr:col>23</xdr:col>
      <xdr:colOff>184150</xdr:colOff>
      <xdr:row>58</xdr:row>
      <xdr:rowOff>146776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61703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8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117566</xdr:rowOff>
    </xdr:from>
    <xdr:to>
      <xdr:col>19</xdr:col>
      <xdr:colOff>184150</xdr:colOff>
      <xdr:row>59</xdr:row>
      <xdr:rowOff>47716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57893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155484</xdr:rowOff>
    </xdr:from>
    <xdr:to>
      <xdr:col>15</xdr:col>
      <xdr:colOff>133350</xdr:colOff>
      <xdr:row>59</xdr:row>
      <xdr:rowOff>85634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95811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45176</xdr:rowOff>
    </xdr:from>
    <xdr:to>
      <xdr:col>11</xdr:col>
      <xdr:colOff>82550</xdr:colOff>
      <xdr:row>58</xdr:row>
      <xdr:rowOff>146776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156953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138249</xdr:rowOff>
    </xdr:from>
    <xdr:to>
      <xdr:col>7</xdr:col>
      <xdr:colOff>31750</xdr:colOff>
      <xdr:row>59</xdr:row>
      <xdr:rowOff>68399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78576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ごみ処理業務や消防業務を単独で実施しており、類似団体での共同事務と比較して１人当たりのコストが大きくなっている。また、市の面積が広大であるため支所等を多く配置していることもコストを大きく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今後は、業務の見直しや効率化の推進などに取り組み、経費の縮減に努める。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69969</xdr:rowOff>
    </xdr:from>
    <xdr:to>
      <xdr:col>23</xdr:col>
      <xdr:colOff>133350</xdr:colOff>
      <xdr:row>81</xdr:row>
      <xdr:rowOff>78856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7419"/>
          <a:ext cx="8382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69104</xdr:rowOff>
    </xdr:from>
    <xdr:to>
      <xdr:col>19</xdr:col>
      <xdr:colOff>133350</xdr:colOff>
      <xdr:row>81</xdr:row>
      <xdr:rowOff>69969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56554"/>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65128</xdr:rowOff>
    </xdr:from>
    <xdr:to>
      <xdr:col>15</xdr:col>
      <xdr:colOff>82550</xdr:colOff>
      <xdr:row>81</xdr:row>
      <xdr:rowOff>69104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2578"/>
          <a:ext cx="88900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62748</xdr:rowOff>
    </xdr:from>
    <xdr:to>
      <xdr:col>11</xdr:col>
      <xdr:colOff>31750</xdr:colOff>
      <xdr:row>81</xdr:row>
      <xdr:rowOff>65128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0198"/>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28056</xdr:rowOff>
    </xdr:from>
    <xdr:to>
      <xdr:col>23</xdr:col>
      <xdr:colOff>184150</xdr:colOff>
      <xdr:row>81</xdr:row>
      <xdr:rowOff>129656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76333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19169</xdr:rowOff>
    </xdr:from>
    <xdr:to>
      <xdr:col>19</xdr:col>
      <xdr:colOff>184150</xdr:colOff>
      <xdr:row>81</xdr:row>
      <xdr:rowOff>120769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105546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2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18304</xdr:rowOff>
    </xdr:from>
    <xdr:to>
      <xdr:col>15</xdr:col>
      <xdr:colOff>133350</xdr:colOff>
      <xdr:row>81</xdr:row>
      <xdr:rowOff>119904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104681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9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14328</xdr:rowOff>
    </xdr:from>
    <xdr:to>
      <xdr:col>11</xdr:col>
      <xdr:colOff>82550</xdr:colOff>
      <xdr:row>81</xdr:row>
      <xdr:rowOff>115928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100705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11948</xdr:rowOff>
    </xdr:from>
    <xdr:to>
      <xdr:col>7</xdr:col>
      <xdr:colOff>31750</xdr:colOff>
      <xdr:row>81</xdr:row>
      <xdr:rowOff>113548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98325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8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本市のラスパイレス指数は、類似団体とほぼ同程度となっており、国の行政職俸給表（一）適用職員の俸給月額の水準となる１００も下回っている。</a:t>
          </a:r>
        </a:p>
        <a:p>
          <a:r>
            <a:rPr kumimoji="1" lang="ja-JP" altLang="en-US" sz="1300">
              <a:latin typeface="ＭＳ Ｐゴシック" panose="020B0600070205080204" pitchFamily="50" charset="-128"/>
              <a:ea typeface="ＭＳ Ｐゴシック" panose="020B0600070205080204" pitchFamily="50" charset="-128"/>
            </a:rPr>
            <a:t>　今後も、指数が１００を超えないよう適正な水準の維持に努める。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084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１，０００人当たり職員数は、市域が広大で支所等を多く配置しなくてはいけないことに加え、ごみ処理業務や消防業務を単独で行っていること、県から権限移譲を受けている独自事務があることなど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今後は、住民サービスの低下を招かないように配慮しながら、民間委託や指定管理者制度の推進、機構改革の実施などに取り組み、簡素で効率的な組織運営に努める。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85217</xdr:rowOff>
    </xdr:from>
    <xdr:to>
      <xdr:col>81</xdr:col>
      <xdr:colOff>44450</xdr:colOff>
      <xdr:row>64</xdr:row>
      <xdr:rowOff>113369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05801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56261</xdr:rowOff>
    </xdr:from>
    <xdr:to>
      <xdr:col>77</xdr:col>
      <xdr:colOff>44450</xdr:colOff>
      <xdr:row>64</xdr:row>
      <xdr:rowOff>85217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02906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171407</xdr:rowOff>
    </xdr:from>
    <xdr:to>
      <xdr:col>72</xdr:col>
      <xdr:colOff>203200</xdr:colOff>
      <xdr:row>64</xdr:row>
      <xdr:rowOff>56261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9727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144060</xdr:rowOff>
    </xdr:from>
    <xdr:to>
      <xdr:col>68</xdr:col>
      <xdr:colOff>152400</xdr:colOff>
      <xdr:row>63</xdr:row>
      <xdr:rowOff>171407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945410"/>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62569</xdr:rowOff>
    </xdr:from>
    <xdr:to>
      <xdr:col>81</xdr:col>
      <xdr:colOff>95250</xdr:colOff>
      <xdr:row>64</xdr:row>
      <xdr:rowOff>164169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0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34646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00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34417</xdr:rowOff>
    </xdr:from>
    <xdr:to>
      <xdr:col>77</xdr:col>
      <xdr:colOff>95250</xdr:colOff>
      <xdr:row>64</xdr:row>
      <xdr:rowOff>136017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120794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093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5461</xdr:rowOff>
    </xdr:from>
    <xdr:to>
      <xdr:col>73</xdr:col>
      <xdr:colOff>44450</xdr:colOff>
      <xdr:row>64</xdr:row>
      <xdr:rowOff>107061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91838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120607</xdr:rowOff>
    </xdr:from>
    <xdr:to>
      <xdr:col>68</xdr:col>
      <xdr:colOff>203200</xdr:colOff>
      <xdr:row>64</xdr:row>
      <xdr:rowOff>50757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9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35534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00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93260</xdr:rowOff>
    </xdr:from>
    <xdr:to>
      <xdr:col>64</xdr:col>
      <xdr:colOff>152400</xdr:colOff>
      <xdr:row>64</xdr:row>
      <xdr:rowOff>23410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8187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8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本市の実質公債費比率は、計画的な繰上償還の実施などからほぼ横ばいに推移しており、国が定める早期健全化基準の２５％を大きく下回っている。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今後も、地方債の新規発行をできるだけ計画的なものに限定するとともに、繰上償還を実施し、地方債残高の縮減に努める。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163301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349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165312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34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3751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30057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本市の将来負担比率は、年々減少傾向にあり、国が定める早期健全化基準の３５０％を大きく下回って、令和６年度においては０．０％となっている。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今後も、将来負担が増加しないよう、地方債の発行抑制や繰上償還を実施することにより、財政の健全化を図っていく。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148519</xdr:rowOff>
    </xdr:from>
    <xdr:to>
      <xdr:col>77</xdr:col>
      <xdr:colOff>44450</xdr:colOff>
      <xdr:row>14</xdr:row>
      <xdr:rowOff>167428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77369"/>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167428</xdr:rowOff>
    </xdr:from>
    <xdr:to>
      <xdr:col>72</xdr:col>
      <xdr:colOff>203200</xdr:colOff>
      <xdr:row>15</xdr:row>
      <xdr:rowOff>123331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67728"/>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123331</xdr:rowOff>
    </xdr:from>
    <xdr:to>
      <xdr:col>68</xdr:col>
      <xdr:colOff>152400</xdr:colOff>
      <xdr:row>17</xdr:row>
      <xdr:rowOff>11007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95081"/>
          <a:ext cx="889000" cy="2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97719</xdr:rowOff>
    </xdr:from>
    <xdr:to>
      <xdr:col>77</xdr:col>
      <xdr:colOff>95250</xdr:colOff>
      <xdr:row>14</xdr:row>
      <xdr:rowOff>27869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38046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9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116628</xdr:rowOff>
    </xdr:from>
    <xdr:to>
      <xdr:col>73</xdr:col>
      <xdr:colOff>44450</xdr:colOff>
      <xdr:row>15</xdr:row>
      <xdr:rowOff>46778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56955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131657</xdr:rowOff>
    </xdr:from>
    <xdr:to>
      <xdr:col>64</xdr:col>
      <xdr:colOff>152400</xdr:colOff>
      <xdr:row>17</xdr:row>
      <xdr:rowOff>61807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71984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本市の人件費の経常収支比率は、ごみ処理業務や消防業務を単独で行っているものの、類似団体平均とほぼ同程度となっている。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今後も、住民サービスの低下を招かないように配慮しながら、業務の見直しや効率化、民間委託、指定管理者制度の推進などに取り組み、簡素で効率的な組織運営に努める。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本市の物件費の経常収支比率は、人口が少なく面積が広いため、ごみ処理業務や消防業務を単独で行っているものの、類似団体平均とほぼ同程度となっている。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今後も、業務の見直しや事務の効率化を進めるなどの行財政改革に取り組み、経費の縮減に努める。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85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本市の扶助費の経常収支比率は、地域や各家庭での扶助機能を活かした地域福祉を進めているほか、各種手当の特別加算を見直してきたため、類似団体平均を大きく下回っている。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今後も、効率的で質の高い住民サービスの提供に努める。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091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48078</xdr:rowOff>
    </xdr:from>
    <xdr:to>
      <xdr:col>19</xdr:col>
      <xdr:colOff>187325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34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48078</xdr:rowOff>
    </xdr:from>
    <xdr:to>
      <xdr:col>15</xdr:col>
      <xdr:colOff>98425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34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168728</xdr:rowOff>
    </xdr:from>
    <xdr:to>
      <xdr:col>15</xdr:col>
      <xdr:colOff>149225</xdr:colOff>
      <xdr:row>53</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109055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本市のその他の経常収支比率は、国民健康保険事業会計への赤字補てん繰出金を計画的に減額していることなどにより、類似団体平均を下回っている。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52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本市の補助費等の経常収支比率は、水道事業や下水道事業会計への負担金等が抑えられていることなどにより、類似団体平均を下回っている。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今後も、事業の見直しや必要性の低い補助金の廃止等を行い、経費の縮減に努める。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30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76708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本市の公債費の経常収支比率は、繰上償還の効果により減少傾向にある。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今後も、計画的な繰上償還を実施するとともに、地方債の新規発行はできるだけ計画的なものに限定することで、地方債残高の縮減に努める。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168910</xdr:rowOff>
    </xdr:from>
    <xdr:to>
      <xdr:col>24</xdr:col>
      <xdr:colOff>25400</xdr:colOff>
      <xdr:row>75</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562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45085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82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45085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96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37465</xdr:rowOff>
    </xdr:from>
    <xdr:to>
      <xdr:col>11</xdr:col>
      <xdr:colOff>9525</xdr:colOff>
      <xdr:row>75</xdr:row>
      <xdr:rowOff>85090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962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165735</xdr:rowOff>
    </xdr:from>
    <xdr:to>
      <xdr:col>15</xdr:col>
      <xdr:colOff>149225</xdr:colOff>
      <xdr:row>75</xdr:row>
      <xdr:rowOff>95885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80663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158115</xdr:rowOff>
    </xdr:from>
    <xdr:to>
      <xdr:col>11</xdr:col>
      <xdr:colOff>60325</xdr:colOff>
      <xdr:row>75</xdr:row>
      <xdr:rowOff>88265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73042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本市の公債費以外の経常収支比率は、人件費が令和５年度比で１２．１％増加したものの、類似団体平均を大きく下回っている。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74</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097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41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13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26416</xdr:rowOff>
    </xdr:from>
    <xdr:to>
      <xdr:col>69</xdr:col>
      <xdr:colOff>92075</xdr:colOff>
      <xdr:row>74</xdr:row>
      <xdr:rowOff>35560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88155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152898</xdr:rowOff>
    </xdr:from>
    <xdr:to>
      <xdr:col>29</xdr:col>
      <xdr:colOff>127000</xdr:colOff>
      <xdr:row>15</xdr:row>
      <xdr:rowOff>41370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29373"/>
          <a:ext cx="647700" cy="23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41370</xdr:rowOff>
    </xdr:from>
    <xdr:to>
      <xdr:col>26</xdr:col>
      <xdr:colOff>50800</xdr:colOff>
      <xdr:row>15</xdr:row>
      <xdr:rowOff>93177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60745"/>
          <a:ext cx="698500" cy="51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93177</xdr:rowOff>
    </xdr:from>
    <xdr:to>
      <xdr:col>22</xdr:col>
      <xdr:colOff>114300</xdr:colOff>
      <xdr:row>15</xdr:row>
      <xdr:rowOff>140945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12552"/>
          <a:ext cx="698500" cy="4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140945</xdr:rowOff>
    </xdr:from>
    <xdr:to>
      <xdr:col>18</xdr:col>
      <xdr:colOff>177800</xdr:colOff>
      <xdr:row>16</xdr:row>
      <xdr:rowOff>32369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60320"/>
          <a:ext cx="698500" cy="6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102098</xdr:rowOff>
    </xdr:from>
    <xdr:to>
      <xdr:col>29</xdr:col>
      <xdr:colOff>177800</xdr:colOff>
      <xdr:row>14</xdr:row>
      <xdr:rowOff>32248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7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118625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162020</xdr:rowOff>
    </xdr:from>
    <xdr:to>
      <xdr:col>26</xdr:col>
      <xdr:colOff>101600</xdr:colOff>
      <xdr:row>15</xdr:row>
      <xdr:rowOff>92170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09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102347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378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42377</xdr:rowOff>
    </xdr:from>
    <xdr:to>
      <xdr:col>22</xdr:col>
      <xdr:colOff>165100</xdr:colOff>
      <xdr:row>15</xdr:row>
      <xdr:rowOff>143977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61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154154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3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90145</xdr:rowOff>
    </xdr:from>
    <xdr:to>
      <xdr:col>19</xdr:col>
      <xdr:colOff>38100</xdr:colOff>
      <xdr:row>16</xdr:row>
      <xdr:rowOff>20295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0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30472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153019</xdr:rowOff>
    </xdr:from>
    <xdr:to>
      <xdr:col>15</xdr:col>
      <xdr:colOff>101600</xdr:colOff>
      <xdr:row>16</xdr:row>
      <xdr:rowOff>83169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7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93346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4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9392</xdr:rowOff>
    </xdr:from>
    <xdr:to>
      <xdr:col>29</xdr:col>
      <xdr:colOff>127000</xdr:colOff>
      <xdr:row>38</xdr:row>
      <xdr:rowOff>24381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76992"/>
          <a:ext cx="647700" cy="14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337068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1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24381</xdr:rowOff>
    </xdr:from>
    <xdr:to>
      <xdr:col>26</xdr:col>
      <xdr:colOff>50800</xdr:colOff>
      <xdr:row>38</xdr:row>
      <xdr:rowOff>33686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1981"/>
          <a:ext cx="698500" cy="9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26005</xdr:rowOff>
    </xdr:from>
    <xdr:to>
      <xdr:col>22</xdr:col>
      <xdr:colOff>114300</xdr:colOff>
      <xdr:row>38</xdr:row>
      <xdr:rowOff>33686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93605"/>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24933</xdr:rowOff>
    </xdr:from>
    <xdr:to>
      <xdr:col>18</xdr:col>
      <xdr:colOff>177800</xdr:colOff>
      <xdr:row>38</xdr:row>
      <xdr:rowOff>26005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92533"/>
          <a:ext cx="698500" cy="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301492</xdr:rowOff>
    </xdr:from>
    <xdr:to>
      <xdr:col>29</xdr:col>
      <xdr:colOff>177800</xdr:colOff>
      <xdr:row>38</xdr:row>
      <xdr:rowOff>60192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146569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316481</xdr:rowOff>
    </xdr:from>
    <xdr:to>
      <xdr:col>26</xdr:col>
      <xdr:colOff>101600</xdr:colOff>
      <xdr:row>38</xdr:row>
      <xdr:rowOff>75181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85358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325786</xdr:rowOff>
    </xdr:from>
    <xdr:to>
      <xdr:col>22</xdr:col>
      <xdr:colOff>165100</xdr:colOff>
      <xdr:row>38</xdr:row>
      <xdr:rowOff>84486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94663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1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318105</xdr:rowOff>
    </xdr:from>
    <xdr:to>
      <xdr:col>19</xdr:col>
      <xdr:colOff>38100</xdr:colOff>
      <xdr:row>38</xdr:row>
      <xdr:rowOff>76805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4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86982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317033</xdr:rowOff>
    </xdr:from>
    <xdr:to>
      <xdr:col>15</xdr:col>
      <xdr:colOff>101600</xdr:colOff>
      <xdr:row>38</xdr:row>
      <xdr:rowOff>75733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85910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41119</xdr:rowOff>
    </xdr:from>
    <xdr:to>
      <xdr:col>24</xdr:col>
      <xdr:colOff>63500</xdr:colOff>
      <xdr:row>32</xdr:row>
      <xdr:rowOff>144000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56069"/>
          <a:ext cx="838200" cy="2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144000</xdr:rowOff>
    </xdr:from>
    <xdr:to>
      <xdr:col>19</xdr:col>
      <xdr:colOff>177800</xdr:colOff>
      <xdr:row>33</xdr:row>
      <xdr:rowOff>3182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30400"/>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3182</xdr:rowOff>
    </xdr:from>
    <xdr:to>
      <xdr:col>15</xdr:col>
      <xdr:colOff>50800</xdr:colOff>
      <xdr:row>33</xdr:row>
      <xdr:rowOff>61944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61032"/>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61944</xdr:rowOff>
    </xdr:from>
    <xdr:to>
      <xdr:col>10</xdr:col>
      <xdr:colOff>114300</xdr:colOff>
      <xdr:row>33</xdr:row>
      <xdr:rowOff>156823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19794"/>
          <a:ext cx="889000" cy="9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161769</xdr:rowOff>
    </xdr:from>
    <xdr:to>
      <xdr:col>24</xdr:col>
      <xdr:colOff>114300</xdr:colOff>
      <xdr:row>31</xdr:row>
      <xdr:rowOff>91919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13196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5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93200</xdr:rowOff>
    </xdr:from>
    <xdr:to>
      <xdr:col>20</xdr:col>
      <xdr:colOff>38100</xdr:colOff>
      <xdr:row>33</xdr:row>
      <xdr:rowOff>23350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39877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5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123832</xdr:rowOff>
    </xdr:from>
    <xdr:to>
      <xdr:col>15</xdr:col>
      <xdr:colOff>101600</xdr:colOff>
      <xdr:row>33</xdr:row>
      <xdr:rowOff>53982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70509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11144</xdr:rowOff>
    </xdr:from>
    <xdr:to>
      <xdr:col>10</xdr:col>
      <xdr:colOff>165100</xdr:colOff>
      <xdr:row>33</xdr:row>
      <xdr:rowOff>112744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129271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106023</xdr:rowOff>
    </xdr:from>
    <xdr:to>
      <xdr:col>6</xdr:col>
      <xdr:colOff>38100</xdr:colOff>
      <xdr:row>34</xdr:row>
      <xdr:rowOff>36173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52700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107135</xdr:rowOff>
    </xdr:from>
    <xdr:to>
      <xdr:col>24</xdr:col>
      <xdr:colOff>63500</xdr:colOff>
      <xdr:row>58</xdr:row>
      <xdr:rowOff>108311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235"/>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108311</xdr:rowOff>
    </xdr:from>
    <xdr:to>
      <xdr:col>19</xdr:col>
      <xdr:colOff>177800</xdr:colOff>
      <xdr:row>58</xdr:row>
      <xdr:rowOff>108569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2411"/>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108569</xdr:rowOff>
    </xdr:from>
    <xdr:to>
      <xdr:col>15</xdr:col>
      <xdr:colOff>50800</xdr:colOff>
      <xdr:row>58</xdr:row>
      <xdr:rowOff>110351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2669"/>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110351</xdr:rowOff>
    </xdr:from>
    <xdr:to>
      <xdr:col>10</xdr:col>
      <xdr:colOff>114300</xdr:colOff>
      <xdr:row>58</xdr:row>
      <xdr:rowOff>110475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4451"/>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56335</xdr:rowOff>
    </xdr:from>
    <xdr:to>
      <xdr:col>24</xdr:col>
      <xdr:colOff>114300</xdr:colOff>
      <xdr:row>58</xdr:row>
      <xdr:rowOff>157935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15712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57511</xdr:rowOff>
    </xdr:from>
    <xdr:to>
      <xdr:col>20</xdr:col>
      <xdr:colOff>38100</xdr:colOff>
      <xdr:row>58</xdr:row>
      <xdr:rowOff>159111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4188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57769</xdr:rowOff>
    </xdr:from>
    <xdr:to>
      <xdr:col>15</xdr:col>
      <xdr:colOff>101600</xdr:colOff>
      <xdr:row>58</xdr:row>
      <xdr:rowOff>159369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4446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59551</xdr:rowOff>
    </xdr:from>
    <xdr:to>
      <xdr:col>10</xdr:col>
      <xdr:colOff>165100</xdr:colOff>
      <xdr:row>58</xdr:row>
      <xdr:rowOff>161151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59675</xdr:rowOff>
    </xdr:from>
    <xdr:to>
      <xdr:col>6</xdr:col>
      <xdr:colOff>38100</xdr:colOff>
      <xdr:row>58</xdr:row>
      <xdr:rowOff>161275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6352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69710</xdr:rowOff>
    </xdr:from>
    <xdr:to>
      <xdr:col>24</xdr:col>
      <xdr:colOff>63500</xdr:colOff>
      <xdr:row>77</xdr:row>
      <xdr:rowOff>160401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1360"/>
          <a:ext cx="838200" cy="9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121589</xdr:rowOff>
    </xdr:from>
    <xdr:to>
      <xdr:col>19</xdr:col>
      <xdr:colOff>177800</xdr:colOff>
      <xdr:row>77</xdr:row>
      <xdr:rowOff>160401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23239"/>
          <a:ext cx="889000" cy="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121589</xdr:rowOff>
    </xdr:from>
    <xdr:to>
      <xdr:col>15</xdr:col>
      <xdr:colOff>50800</xdr:colOff>
      <xdr:row>77</xdr:row>
      <xdr:rowOff>163437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23239"/>
          <a:ext cx="889000" cy="4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163437</xdr:rowOff>
    </xdr:from>
    <xdr:to>
      <xdr:col>10</xdr:col>
      <xdr:colOff>114300</xdr:colOff>
      <xdr:row>78</xdr:row>
      <xdr:rowOff>26975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5087"/>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18910</xdr:rowOff>
    </xdr:from>
    <xdr:to>
      <xdr:col>24</xdr:col>
      <xdr:colOff>114300</xdr:colOff>
      <xdr:row>77</xdr:row>
      <xdr:rowOff>120510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41787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109601</xdr:rowOff>
    </xdr:from>
    <xdr:to>
      <xdr:col>20</xdr:col>
      <xdr:colOff>38100</xdr:colOff>
      <xdr:row>78</xdr:row>
      <xdr:rowOff>39751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56278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70789</xdr:rowOff>
    </xdr:from>
    <xdr:to>
      <xdr:col>15</xdr:col>
      <xdr:colOff>101600</xdr:colOff>
      <xdr:row>78</xdr:row>
      <xdr:rowOff>939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17466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112637</xdr:rowOff>
    </xdr:from>
    <xdr:to>
      <xdr:col>10</xdr:col>
      <xdr:colOff>165100</xdr:colOff>
      <xdr:row>78</xdr:row>
      <xdr:rowOff>42787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59314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147625</xdr:rowOff>
    </xdr:from>
    <xdr:to>
      <xdr:col>6</xdr:col>
      <xdr:colOff>38100</xdr:colOff>
      <xdr:row>78</xdr:row>
      <xdr:rowOff>77775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94302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90567</xdr:rowOff>
    </xdr:from>
    <xdr:to>
      <xdr:col>24</xdr:col>
      <xdr:colOff>63500</xdr:colOff>
      <xdr:row>98</xdr:row>
      <xdr:rowOff>9520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21217"/>
          <a:ext cx="838200" cy="9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143822</xdr:rowOff>
    </xdr:from>
    <xdr:to>
      <xdr:col>19</xdr:col>
      <xdr:colOff>177800</xdr:colOff>
      <xdr:row>98</xdr:row>
      <xdr:rowOff>9520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7447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143822</xdr:rowOff>
    </xdr:from>
    <xdr:to>
      <xdr:col>15</xdr:col>
      <xdr:colOff>50800</xdr:colOff>
      <xdr:row>98</xdr:row>
      <xdr:rowOff>73216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74472"/>
          <a:ext cx="889000" cy="10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46050</xdr:rowOff>
    </xdr:from>
    <xdr:to>
      <xdr:col>10</xdr:col>
      <xdr:colOff>114300</xdr:colOff>
      <xdr:row>98</xdr:row>
      <xdr:rowOff>73216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48150"/>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39767</xdr:rowOff>
    </xdr:from>
    <xdr:to>
      <xdr:col>24</xdr:col>
      <xdr:colOff>114300</xdr:colOff>
      <xdr:row>97</xdr:row>
      <xdr:rowOff>141367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8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130170</xdr:rowOff>
    </xdr:from>
    <xdr:to>
      <xdr:col>20</xdr:col>
      <xdr:colOff>38100</xdr:colOff>
      <xdr:row>98</xdr:row>
      <xdr:rowOff>60320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51447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93022</xdr:rowOff>
    </xdr:from>
    <xdr:to>
      <xdr:col>15</xdr:col>
      <xdr:colOff>101600</xdr:colOff>
      <xdr:row>98</xdr:row>
      <xdr:rowOff>23172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22416</xdr:rowOff>
    </xdr:from>
    <xdr:to>
      <xdr:col>10</xdr:col>
      <xdr:colOff>165100</xdr:colOff>
      <xdr:row>98</xdr:row>
      <xdr:rowOff>124016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115143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166700</xdr:rowOff>
    </xdr:from>
    <xdr:to>
      <xdr:col>6</xdr:col>
      <xdr:colOff>38100</xdr:colOff>
      <xdr:row>98</xdr:row>
      <xdr:rowOff>96850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87977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7814</xdr:rowOff>
    </xdr:from>
    <xdr:to>
      <xdr:col>55</xdr:col>
      <xdr:colOff>0</xdr:colOff>
      <xdr:row>36</xdr:row>
      <xdr:rowOff>44838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80014"/>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44838</xdr:rowOff>
    </xdr:from>
    <xdr:to>
      <xdr:col>50</xdr:col>
      <xdr:colOff>114300</xdr:colOff>
      <xdr:row>36</xdr:row>
      <xdr:rowOff>142535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7038"/>
          <a:ext cx="889000" cy="9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34684</xdr:rowOff>
    </xdr:from>
    <xdr:to>
      <xdr:col>45</xdr:col>
      <xdr:colOff>177800</xdr:colOff>
      <xdr:row>36</xdr:row>
      <xdr:rowOff>142535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06884"/>
          <a:ext cx="889000" cy="10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2426</xdr:rowOff>
    </xdr:from>
    <xdr:to>
      <xdr:col>41</xdr:col>
      <xdr:colOff>50800</xdr:colOff>
      <xdr:row>36</xdr:row>
      <xdr:rowOff>34684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03176"/>
          <a:ext cx="889000" cy="2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128464</xdr:rowOff>
    </xdr:from>
    <xdr:to>
      <xdr:col>55</xdr:col>
      <xdr:colOff>50800</xdr:colOff>
      <xdr:row>36</xdr:row>
      <xdr:rowOff>58614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151341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8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165488</xdr:rowOff>
    </xdr:from>
    <xdr:to>
      <xdr:col>50</xdr:col>
      <xdr:colOff>165100</xdr:colOff>
      <xdr:row>36</xdr:row>
      <xdr:rowOff>95638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112165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91735</xdr:rowOff>
    </xdr:from>
    <xdr:to>
      <xdr:col>46</xdr:col>
      <xdr:colOff>38100</xdr:colOff>
      <xdr:row>37</xdr:row>
      <xdr:rowOff>21885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38412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155334</xdr:rowOff>
    </xdr:from>
    <xdr:to>
      <xdr:col>41</xdr:col>
      <xdr:colOff>101600</xdr:colOff>
      <xdr:row>36</xdr:row>
      <xdr:rowOff>85484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102011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3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123076</xdr:rowOff>
    </xdr:from>
    <xdr:to>
      <xdr:col>36</xdr:col>
      <xdr:colOff>165100</xdr:colOff>
      <xdr:row>35</xdr:row>
      <xdr:rowOff>53226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69753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84406</xdr:rowOff>
    </xdr:from>
    <xdr:to>
      <xdr:col>55</xdr:col>
      <xdr:colOff>0</xdr:colOff>
      <xdr:row>54</xdr:row>
      <xdr:rowOff>165308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42706"/>
          <a:ext cx="838200" cy="8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84406</xdr:rowOff>
    </xdr:from>
    <xdr:to>
      <xdr:col>50</xdr:col>
      <xdr:colOff>114300</xdr:colOff>
      <xdr:row>55</xdr:row>
      <xdr:rowOff>6824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42706"/>
          <a:ext cx="889000" cy="9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6824</xdr:rowOff>
    </xdr:from>
    <xdr:to>
      <xdr:col>45</xdr:col>
      <xdr:colOff>177800</xdr:colOff>
      <xdr:row>56</xdr:row>
      <xdr:rowOff>26310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36574"/>
          <a:ext cx="8890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116721</xdr:rowOff>
    </xdr:from>
    <xdr:to>
      <xdr:col>41</xdr:col>
      <xdr:colOff>50800</xdr:colOff>
      <xdr:row>56</xdr:row>
      <xdr:rowOff>26310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375021"/>
          <a:ext cx="889000" cy="2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114508</xdr:rowOff>
    </xdr:from>
    <xdr:to>
      <xdr:col>55</xdr:col>
      <xdr:colOff>50800</xdr:colOff>
      <xdr:row>55</xdr:row>
      <xdr:rowOff>44658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137385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33606</xdr:rowOff>
    </xdr:from>
    <xdr:to>
      <xdr:col>50</xdr:col>
      <xdr:colOff>165100</xdr:colOff>
      <xdr:row>54</xdr:row>
      <xdr:rowOff>135206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2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151733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6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127474</xdr:rowOff>
    </xdr:from>
    <xdr:to>
      <xdr:col>46</xdr:col>
      <xdr:colOff>38100</xdr:colOff>
      <xdr:row>55</xdr:row>
      <xdr:rowOff>57624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74151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6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146960</xdr:rowOff>
    </xdr:from>
    <xdr:to>
      <xdr:col>41</xdr:col>
      <xdr:colOff>101600</xdr:colOff>
      <xdr:row>56</xdr:row>
      <xdr:rowOff>77110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93637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5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65921</xdr:rowOff>
    </xdr:from>
    <xdr:to>
      <xdr:col>36</xdr:col>
      <xdr:colOff>165100</xdr:colOff>
      <xdr:row>54</xdr:row>
      <xdr:rowOff>167521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12598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9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130305</xdr:rowOff>
    </xdr:from>
    <xdr:to>
      <xdr:col>55</xdr:col>
      <xdr:colOff>0</xdr:colOff>
      <xdr:row>78</xdr:row>
      <xdr:rowOff>113117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31955"/>
          <a:ext cx="838200" cy="1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130305</xdr:rowOff>
    </xdr:from>
    <xdr:to>
      <xdr:col>50</xdr:col>
      <xdr:colOff>114300</xdr:colOff>
      <xdr:row>78</xdr:row>
      <xdr:rowOff>31017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31955"/>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31017</xdr:rowOff>
    </xdr:from>
    <xdr:to>
      <xdr:col>45</xdr:col>
      <xdr:colOff>177800</xdr:colOff>
      <xdr:row>79</xdr:row>
      <xdr:rowOff>71762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04117"/>
          <a:ext cx="889000" cy="2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115077</xdr:rowOff>
    </xdr:from>
    <xdr:to>
      <xdr:col>41</xdr:col>
      <xdr:colOff>50800</xdr:colOff>
      <xdr:row>79</xdr:row>
      <xdr:rowOff>71762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02377"/>
          <a:ext cx="889000" cy="8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62317</xdr:rowOff>
    </xdr:from>
    <xdr:to>
      <xdr:col>55</xdr:col>
      <xdr:colOff>50800</xdr:colOff>
      <xdr:row>78</xdr:row>
      <xdr:rowOff>163917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40744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79505</xdr:rowOff>
    </xdr:from>
    <xdr:to>
      <xdr:col>50</xdr:col>
      <xdr:colOff>165100</xdr:colOff>
      <xdr:row>78</xdr:row>
      <xdr:rowOff>9655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26182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5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151667</xdr:rowOff>
    </xdr:from>
    <xdr:to>
      <xdr:col>46</xdr:col>
      <xdr:colOff>38100</xdr:colOff>
      <xdr:row>78</xdr:row>
      <xdr:rowOff>81817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98344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2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20962</xdr:rowOff>
    </xdr:from>
    <xdr:to>
      <xdr:col>41</xdr:col>
      <xdr:colOff>101600</xdr:colOff>
      <xdr:row>79</xdr:row>
      <xdr:rowOff>122562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113689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64277</xdr:rowOff>
    </xdr:from>
    <xdr:to>
      <xdr:col>36</xdr:col>
      <xdr:colOff>165100</xdr:colOff>
      <xdr:row>74</xdr:row>
      <xdr:rowOff>165877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2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8283</xdr:rowOff>
    </xdr:from>
    <xdr:to>
      <xdr:col>55</xdr:col>
      <xdr:colOff>0</xdr:colOff>
      <xdr:row>94</xdr:row>
      <xdr:rowOff>28291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124583"/>
          <a:ext cx="8382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8283</xdr:rowOff>
    </xdr:from>
    <xdr:to>
      <xdr:col>50</xdr:col>
      <xdr:colOff>114300</xdr:colOff>
      <xdr:row>94</xdr:row>
      <xdr:rowOff>107364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124583"/>
          <a:ext cx="889000" cy="9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107364</xdr:rowOff>
    </xdr:from>
    <xdr:to>
      <xdr:col>45</xdr:col>
      <xdr:colOff>177800</xdr:colOff>
      <xdr:row>95</xdr:row>
      <xdr:rowOff>58485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23664"/>
          <a:ext cx="889000" cy="1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58485</xdr:rowOff>
    </xdr:from>
    <xdr:to>
      <xdr:col>41</xdr:col>
      <xdr:colOff>50800</xdr:colOff>
      <xdr:row>95</xdr:row>
      <xdr:rowOff>128750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46235"/>
          <a:ext cx="889000" cy="7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148941</xdr:rowOff>
    </xdr:from>
    <xdr:to>
      <xdr:col>55</xdr:col>
      <xdr:colOff>50800</xdr:colOff>
      <xdr:row>94</xdr:row>
      <xdr:rowOff>79091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4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128933</xdr:rowOff>
    </xdr:from>
    <xdr:to>
      <xdr:col>50</xdr:col>
      <xdr:colOff>165100</xdr:colOff>
      <xdr:row>94</xdr:row>
      <xdr:rowOff>59083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0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75610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4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56564</xdr:rowOff>
    </xdr:from>
    <xdr:to>
      <xdr:col>46</xdr:col>
      <xdr:colOff>38100</xdr:colOff>
      <xdr:row>94</xdr:row>
      <xdr:rowOff>158164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1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3241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94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7685</xdr:rowOff>
    </xdr:from>
    <xdr:to>
      <xdr:col>41</xdr:col>
      <xdr:colOff>101600</xdr:colOff>
      <xdr:row>95</xdr:row>
      <xdr:rowOff>109285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125812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77950</xdr:rowOff>
    </xdr:from>
    <xdr:to>
      <xdr:col>36</xdr:col>
      <xdr:colOff>165100</xdr:colOff>
      <xdr:row>96</xdr:row>
      <xdr:rowOff>8100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24627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4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69412</xdr:rowOff>
    </xdr:from>
    <xdr:to>
      <xdr:col>85</xdr:col>
      <xdr:colOff>127000</xdr:colOff>
      <xdr:row>39</xdr:row>
      <xdr:rowOff>77557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5962"/>
          <a:ext cx="8382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170136</xdr:rowOff>
    </xdr:from>
    <xdr:to>
      <xdr:col>81</xdr:col>
      <xdr:colOff>50800</xdr:colOff>
      <xdr:row>39</xdr:row>
      <xdr:rowOff>77557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5236"/>
          <a:ext cx="889000" cy="7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95541</xdr:rowOff>
    </xdr:from>
    <xdr:to>
      <xdr:col>76</xdr:col>
      <xdr:colOff>114300</xdr:colOff>
      <xdr:row>38</xdr:row>
      <xdr:rowOff>170136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10641"/>
          <a:ext cx="889000" cy="7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88174</xdr:rowOff>
    </xdr:from>
    <xdr:to>
      <xdr:col>71</xdr:col>
      <xdr:colOff>177800</xdr:colOff>
      <xdr:row>38</xdr:row>
      <xdr:rowOff>95541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03274"/>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18612</xdr:rowOff>
    </xdr:from>
    <xdr:to>
      <xdr:col>85</xdr:col>
      <xdr:colOff>177800</xdr:colOff>
      <xdr:row>39</xdr:row>
      <xdr:rowOff>120212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149439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26757</xdr:rowOff>
    </xdr:from>
    <xdr:to>
      <xdr:col>81</xdr:col>
      <xdr:colOff>101600</xdr:colOff>
      <xdr:row>39</xdr:row>
      <xdr:rowOff>128357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119484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119336</xdr:rowOff>
    </xdr:from>
    <xdr:to>
      <xdr:col>76</xdr:col>
      <xdr:colOff>165100</xdr:colOff>
      <xdr:row>39</xdr:row>
      <xdr:rowOff>49486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66014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44741</xdr:rowOff>
    </xdr:from>
    <xdr:to>
      <xdr:col>72</xdr:col>
      <xdr:colOff>38100</xdr:colOff>
      <xdr:row>38</xdr:row>
      <xdr:rowOff>146341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162868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37374</xdr:rowOff>
    </xdr:from>
    <xdr:to>
      <xdr:col>67</xdr:col>
      <xdr:colOff>101600</xdr:colOff>
      <xdr:row>38</xdr:row>
      <xdr:rowOff>138974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155501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148016</xdr:rowOff>
    </xdr:from>
    <xdr:to>
      <xdr:col>85</xdr:col>
      <xdr:colOff>127000</xdr:colOff>
      <xdr:row>76</xdr:row>
      <xdr:rowOff>158820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78216"/>
          <a:ext cx="8382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153432</xdr:rowOff>
    </xdr:from>
    <xdr:to>
      <xdr:col>81</xdr:col>
      <xdr:colOff>50800</xdr:colOff>
      <xdr:row>76</xdr:row>
      <xdr:rowOff>158820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83632"/>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153432</xdr:rowOff>
    </xdr:from>
    <xdr:to>
      <xdr:col>76</xdr:col>
      <xdr:colOff>114300</xdr:colOff>
      <xdr:row>76</xdr:row>
      <xdr:rowOff>167424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3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156383</xdr:rowOff>
    </xdr:from>
    <xdr:to>
      <xdr:col>71</xdr:col>
      <xdr:colOff>177800</xdr:colOff>
      <xdr:row>76</xdr:row>
      <xdr:rowOff>167424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186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97216</xdr:rowOff>
    </xdr:from>
    <xdr:to>
      <xdr:col>85</xdr:col>
      <xdr:colOff>177800</xdr:colOff>
      <xdr:row>77</xdr:row>
      <xdr:rowOff>27366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120093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7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108020</xdr:rowOff>
    </xdr:from>
    <xdr:to>
      <xdr:col>81</xdr:col>
      <xdr:colOff>101600</xdr:colOff>
      <xdr:row>77</xdr:row>
      <xdr:rowOff>38170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54697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1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102632</xdr:rowOff>
    </xdr:from>
    <xdr:to>
      <xdr:col>76</xdr:col>
      <xdr:colOff>165100</xdr:colOff>
      <xdr:row>77</xdr:row>
      <xdr:rowOff>32782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49309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0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116624</xdr:rowOff>
    </xdr:from>
    <xdr:to>
      <xdr:col>72</xdr:col>
      <xdr:colOff>38100</xdr:colOff>
      <xdr:row>77</xdr:row>
      <xdr:rowOff>46774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63302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105583</xdr:rowOff>
    </xdr:from>
    <xdr:to>
      <xdr:col>67</xdr:col>
      <xdr:colOff>101600</xdr:colOff>
      <xdr:row>77</xdr:row>
      <xdr:rowOff>35733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52260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146205</xdr:rowOff>
    </xdr:from>
    <xdr:to>
      <xdr:col>85</xdr:col>
      <xdr:colOff>127000</xdr:colOff>
      <xdr:row>98</xdr:row>
      <xdr:rowOff>119937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76855"/>
          <a:ext cx="838200" cy="1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119937</xdr:rowOff>
    </xdr:from>
    <xdr:to>
      <xdr:col>81</xdr:col>
      <xdr:colOff>50800</xdr:colOff>
      <xdr:row>98</xdr:row>
      <xdr:rowOff>144780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22037"/>
          <a:ext cx="889000" cy="2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123337</xdr:rowOff>
    </xdr:from>
    <xdr:to>
      <xdr:col>76</xdr:col>
      <xdr:colOff>114300</xdr:colOff>
      <xdr:row>98</xdr:row>
      <xdr:rowOff>144780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25437"/>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123337</xdr:rowOff>
    </xdr:from>
    <xdr:to>
      <xdr:col>71</xdr:col>
      <xdr:colOff>177800</xdr:colOff>
      <xdr:row>99</xdr:row>
      <xdr:rowOff>4411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25437"/>
          <a:ext cx="8890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95405</xdr:rowOff>
    </xdr:from>
    <xdr:to>
      <xdr:col>85</xdr:col>
      <xdr:colOff>177800</xdr:colOff>
      <xdr:row>98</xdr:row>
      <xdr:rowOff>25555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118282</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7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69137</xdr:rowOff>
    </xdr:from>
    <xdr:to>
      <xdr:col>81</xdr:col>
      <xdr:colOff>101600</xdr:colOff>
      <xdr:row>98</xdr:row>
      <xdr:rowOff>170737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93980</xdr:rowOff>
    </xdr:from>
    <xdr:to>
      <xdr:col>76</xdr:col>
      <xdr:colOff>165100</xdr:colOff>
      <xdr:row>99</xdr:row>
      <xdr:rowOff>24130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15257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72537</xdr:rowOff>
    </xdr:from>
    <xdr:to>
      <xdr:col>72</xdr:col>
      <xdr:colOff>38100</xdr:colOff>
      <xdr:row>99</xdr:row>
      <xdr:rowOff>2687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125061</xdr:rowOff>
    </xdr:from>
    <xdr:to>
      <xdr:col>67</xdr:col>
      <xdr:colOff>101600</xdr:colOff>
      <xdr:row>99</xdr:row>
      <xdr:rowOff>55211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46338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14493</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358143"/>
          <a:ext cx="838200" cy="4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130621</xdr:rowOff>
    </xdr:from>
    <xdr:to>
      <xdr:col>111</xdr:col>
      <xdr:colOff>177800</xdr:colOff>
      <xdr:row>37</xdr:row>
      <xdr:rowOff>14493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302821"/>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130621</xdr:rowOff>
    </xdr:from>
    <xdr:to>
      <xdr:col>107</xdr:col>
      <xdr:colOff>50800</xdr:colOff>
      <xdr:row>38</xdr:row>
      <xdr:rowOff>23604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02821"/>
          <a:ext cx="889000" cy="23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23604</xdr:rowOff>
    </xdr:from>
    <xdr:to>
      <xdr:col>102</xdr:col>
      <xdr:colOff>114300</xdr:colOff>
      <xdr:row>38</xdr:row>
      <xdr:rowOff>45615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38704"/>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135143</xdr:rowOff>
    </xdr:from>
    <xdr:to>
      <xdr:col>112</xdr:col>
      <xdr:colOff>38100</xdr:colOff>
      <xdr:row>37</xdr:row>
      <xdr:rowOff>65293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81820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79821</xdr:rowOff>
    </xdr:from>
    <xdr:to>
      <xdr:col>107</xdr:col>
      <xdr:colOff>101600</xdr:colOff>
      <xdr:row>37</xdr:row>
      <xdr:rowOff>9971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26498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0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144254</xdr:rowOff>
    </xdr:from>
    <xdr:to>
      <xdr:col>102</xdr:col>
      <xdr:colOff>165100</xdr:colOff>
      <xdr:row>38</xdr:row>
      <xdr:rowOff>74404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90931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6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166265</xdr:rowOff>
    </xdr:from>
    <xdr:to>
      <xdr:col>98</xdr:col>
      <xdr:colOff>38100</xdr:colOff>
      <xdr:row>38</xdr:row>
      <xdr:rowOff>96415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0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112942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8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30841</xdr:rowOff>
    </xdr:from>
    <xdr:to>
      <xdr:col>116</xdr:col>
      <xdr:colOff>63500</xdr:colOff>
      <xdr:row>59</xdr:row>
      <xdr:rowOff>31031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639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30986</xdr:rowOff>
    </xdr:from>
    <xdr:to>
      <xdr:col>111</xdr:col>
      <xdr:colOff>177800</xdr:colOff>
      <xdr:row>59</xdr:row>
      <xdr:rowOff>31031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4653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30986</xdr:rowOff>
    </xdr:from>
    <xdr:to>
      <xdr:col>107</xdr:col>
      <xdr:colOff>50800</xdr:colOff>
      <xdr:row>59</xdr:row>
      <xdr:rowOff>31579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6536"/>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77825</xdr:rowOff>
    </xdr:from>
    <xdr:to>
      <xdr:col>102</xdr:col>
      <xdr:colOff>114300</xdr:colOff>
      <xdr:row>59</xdr:row>
      <xdr:rowOff>31579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21925"/>
          <a:ext cx="889000" cy="1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151491</xdr:rowOff>
    </xdr:from>
    <xdr:to>
      <xdr:col>116</xdr:col>
      <xdr:colOff>114300</xdr:colOff>
      <xdr:row>59</xdr:row>
      <xdr:rowOff>81641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151681</xdr:rowOff>
    </xdr:from>
    <xdr:to>
      <xdr:col>112</xdr:col>
      <xdr:colOff>38100</xdr:colOff>
      <xdr:row>59</xdr:row>
      <xdr:rowOff>81831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72958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151636</xdr:rowOff>
    </xdr:from>
    <xdr:to>
      <xdr:col>107</xdr:col>
      <xdr:colOff>101600</xdr:colOff>
      <xdr:row>59</xdr:row>
      <xdr:rowOff>81786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72913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152229</xdr:rowOff>
    </xdr:from>
    <xdr:to>
      <xdr:col>102</xdr:col>
      <xdr:colOff>165100</xdr:colOff>
      <xdr:row>59</xdr:row>
      <xdr:rowOff>82379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73506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27025</xdr:rowOff>
    </xdr:from>
    <xdr:to>
      <xdr:col>98</xdr:col>
      <xdr:colOff>38100</xdr:colOff>
      <xdr:row>58</xdr:row>
      <xdr:rowOff>128625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145152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155473</xdr:rowOff>
    </xdr:from>
    <xdr:to>
      <xdr:col>116</xdr:col>
      <xdr:colOff>63500</xdr:colOff>
      <xdr:row>74</xdr:row>
      <xdr:rowOff>14332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71323"/>
          <a:ext cx="838200" cy="3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14332</xdr:rowOff>
    </xdr:from>
    <xdr:to>
      <xdr:col>111</xdr:col>
      <xdr:colOff>177800</xdr:colOff>
      <xdr:row>74</xdr:row>
      <xdr:rowOff>38011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01632"/>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26962</xdr:rowOff>
    </xdr:from>
    <xdr:to>
      <xdr:col>107</xdr:col>
      <xdr:colOff>50800</xdr:colOff>
      <xdr:row>74</xdr:row>
      <xdr:rowOff>38011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1426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26962</xdr:rowOff>
    </xdr:from>
    <xdr:to>
      <xdr:col>102</xdr:col>
      <xdr:colOff>114300</xdr:colOff>
      <xdr:row>74</xdr:row>
      <xdr:rowOff>52451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14262"/>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104673</xdr:rowOff>
    </xdr:from>
    <xdr:to>
      <xdr:col>116</xdr:col>
      <xdr:colOff>114300</xdr:colOff>
      <xdr:row>74</xdr:row>
      <xdr:rowOff>34823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127550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134982</xdr:rowOff>
    </xdr:from>
    <xdr:to>
      <xdr:col>112</xdr:col>
      <xdr:colOff>38100</xdr:colOff>
      <xdr:row>74</xdr:row>
      <xdr:rowOff>65132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81659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158661</xdr:rowOff>
    </xdr:from>
    <xdr:to>
      <xdr:col>107</xdr:col>
      <xdr:colOff>101600</xdr:colOff>
      <xdr:row>74</xdr:row>
      <xdr:rowOff>88811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105338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147612</xdr:rowOff>
    </xdr:from>
    <xdr:to>
      <xdr:col>102</xdr:col>
      <xdr:colOff>165100</xdr:colOff>
      <xdr:row>74</xdr:row>
      <xdr:rowOff>77762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94289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1651</xdr:rowOff>
    </xdr:from>
    <xdr:to>
      <xdr:col>98</xdr:col>
      <xdr:colOff>38100</xdr:colOff>
      <xdr:row>74</xdr:row>
      <xdr:rowOff>103251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119778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性質別）は、類似団体との乖離額で比較した場合、積立金、補助費等、人件費、公債費、普通建設事業費の順で類似団体平均を大きく上回っている。積立金については、高額な一般寄附があり基金へ積み立てたことから、補助費等については、自治体としては数少ない公立大学を有しており、大学運営費交付金が多額であることなどから、類似団体平均を上回っている。人件費については、市域が広大で支所等を多く配置しなくてはいけないことに加え、類似団体では一部事務組合で業務を行っている団体が多いごみ処理業務や消防業務を単独で行っていること、県から権限移譲を受けている独自事務があることなどから、類似団体平均を上回っている。公債費については、令和６年度に５．６億円の繰上償還を実施しているが、公共施設の更新が続き、起債残高が一定程度あるため、類似団体平均を上回っている。普通建設事業費については、消防庁舎の新築や市内小中学校等の改修、緊急自然災害防止対策事業の実施など工事が集中した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今後も、業務の見直しや効率化など、行財政改革に取り組み経費の縮減に努めるとともに、有利な財源確保に努めながら必要な施策を実施していく予定である。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25,939
25,523
793.29
31,007,452
29,296,393
1,358,973
16,232,182
28,905,181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166751</xdr:rowOff>
    </xdr:from>
    <xdr:to>
      <xdr:col>24</xdr:col>
      <xdr:colOff>63500</xdr:colOff>
      <xdr:row>37</xdr:row>
      <xdr:rowOff>39497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38951"/>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166751</xdr:rowOff>
    </xdr:from>
    <xdr:to>
      <xdr:col>19</xdr:col>
      <xdr:colOff>177800</xdr:colOff>
      <xdr:row>37</xdr:row>
      <xdr:rowOff>82931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8951"/>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82931</xdr:rowOff>
    </xdr:from>
    <xdr:to>
      <xdr:col>15</xdr:col>
      <xdr:colOff>50800</xdr:colOff>
      <xdr:row>37</xdr:row>
      <xdr:rowOff>102553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658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20638</xdr:rowOff>
    </xdr:from>
    <xdr:to>
      <xdr:col>10</xdr:col>
      <xdr:colOff>114300</xdr:colOff>
      <xdr:row>37</xdr:row>
      <xdr:rowOff>102553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428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160147</xdr:rowOff>
    </xdr:from>
    <xdr:to>
      <xdr:col>24</xdr:col>
      <xdr:colOff>114300</xdr:colOff>
      <xdr:row>37</xdr:row>
      <xdr:rowOff>90297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115951</xdr:rowOff>
    </xdr:from>
    <xdr:to>
      <xdr:col>20</xdr:col>
      <xdr:colOff>38100</xdr:colOff>
      <xdr:row>37</xdr:row>
      <xdr:rowOff>46101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62628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32131</xdr:rowOff>
    </xdr:from>
    <xdr:to>
      <xdr:col>15</xdr:col>
      <xdr:colOff>101600</xdr:colOff>
      <xdr:row>37</xdr:row>
      <xdr:rowOff>133731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150258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51753</xdr:rowOff>
    </xdr:from>
    <xdr:to>
      <xdr:col>10</xdr:col>
      <xdr:colOff>165100</xdr:colOff>
      <xdr:row>37</xdr:row>
      <xdr:rowOff>153353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169880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141288</xdr:rowOff>
    </xdr:from>
    <xdr:to>
      <xdr:col>6</xdr:col>
      <xdr:colOff>38100</xdr:colOff>
      <xdr:row>37</xdr:row>
      <xdr:rowOff>71438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87965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66580</xdr:rowOff>
    </xdr:from>
    <xdr:to>
      <xdr:col>24</xdr:col>
      <xdr:colOff>63500</xdr:colOff>
      <xdr:row>58</xdr:row>
      <xdr:rowOff>5366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9230"/>
          <a:ext cx="838200" cy="1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5366</xdr:rowOff>
    </xdr:from>
    <xdr:to>
      <xdr:col>19</xdr:col>
      <xdr:colOff>177800</xdr:colOff>
      <xdr:row>58</xdr:row>
      <xdr:rowOff>39984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9466"/>
          <a:ext cx="8890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26431</xdr:rowOff>
    </xdr:from>
    <xdr:to>
      <xdr:col>15</xdr:col>
      <xdr:colOff>50800</xdr:colOff>
      <xdr:row>58</xdr:row>
      <xdr:rowOff>39984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053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92960</xdr:rowOff>
    </xdr:from>
    <xdr:to>
      <xdr:col>10</xdr:col>
      <xdr:colOff>114300</xdr:colOff>
      <xdr:row>58</xdr:row>
      <xdr:rowOff>26431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5610"/>
          <a:ext cx="889000" cy="1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15780</xdr:rowOff>
    </xdr:from>
    <xdr:to>
      <xdr:col>24</xdr:col>
      <xdr:colOff>114300</xdr:colOff>
      <xdr:row>57</xdr:row>
      <xdr:rowOff>117380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38657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126016</xdr:rowOff>
    </xdr:from>
    <xdr:to>
      <xdr:col>20</xdr:col>
      <xdr:colOff>38100</xdr:colOff>
      <xdr:row>58</xdr:row>
      <xdr:rowOff>56166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72693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160634</xdr:rowOff>
    </xdr:from>
    <xdr:to>
      <xdr:col>15</xdr:col>
      <xdr:colOff>101600</xdr:colOff>
      <xdr:row>58</xdr:row>
      <xdr:rowOff>90784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107311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147081</xdr:rowOff>
    </xdr:from>
    <xdr:to>
      <xdr:col>10</xdr:col>
      <xdr:colOff>165100</xdr:colOff>
      <xdr:row>58</xdr:row>
      <xdr:rowOff>77231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93758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42160</xdr:rowOff>
    </xdr:from>
    <xdr:to>
      <xdr:col>6</xdr:col>
      <xdr:colOff>38100</xdr:colOff>
      <xdr:row>57</xdr:row>
      <xdr:rowOff>143760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160287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85903</xdr:rowOff>
    </xdr:from>
    <xdr:to>
      <xdr:col>24</xdr:col>
      <xdr:colOff>63500</xdr:colOff>
      <xdr:row>77</xdr:row>
      <xdr:rowOff>114185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7553"/>
          <a:ext cx="8382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77981</xdr:rowOff>
    </xdr:from>
    <xdr:to>
      <xdr:col>19</xdr:col>
      <xdr:colOff>177800</xdr:colOff>
      <xdr:row>77</xdr:row>
      <xdr:rowOff>114185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9631"/>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77981</xdr:rowOff>
    </xdr:from>
    <xdr:to>
      <xdr:col>15</xdr:col>
      <xdr:colOff>50800</xdr:colOff>
      <xdr:row>77</xdr:row>
      <xdr:rowOff>102315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9631"/>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102315</xdr:rowOff>
    </xdr:from>
    <xdr:to>
      <xdr:col>10</xdr:col>
      <xdr:colOff>114300</xdr:colOff>
      <xdr:row>78</xdr:row>
      <xdr:rowOff>17431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3965"/>
          <a:ext cx="88900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35103</xdr:rowOff>
    </xdr:from>
    <xdr:to>
      <xdr:col>24</xdr:col>
      <xdr:colOff>114300</xdr:colOff>
      <xdr:row>77</xdr:row>
      <xdr:rowOff>136703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13530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63385</xdr:rowOff>
    </xdr:from>
    <xdr:to>
      <xdr:col>20</xdr:col>
      <xdr:colOff>38100</xdr:colOff>
      <xdr:row>77</xdr:row>
      <xdr:rowOff>164985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27181</xdr:rowOff>
    </xdr:from>
    <xdr:to>
      <xdr:col>15</xdr:col>
      <xdr:colOff>101600</xdr:colOff>
      <xdr:row>77</xdr:row>
      <xdr:rowOff>128781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145308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51515</xdr:rowOff>
    </xdr:from>
    <xdr:to>
      <xdr:col>10</xdr:col>
      <xdr:colOff>165100</xdr:colOff>
      <xdr:row>77</xdr:row>
      <xdr:rowOff>153115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144242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138081</xdr:rowOff>
    </xdr:from>
    <xdr:to>
      <xdr:col>6</xdr:col>
      <xdr:colOff>38100</xdr:colOff>
      <xdr:row>78</xdr:row>
      <xdr:rowOff>68231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59358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67748</xdr:rowOff>
    </xdr:from>
    <xdr:to>
      <xdr:col>24</xdr:col>
      <xdr:colOff>63500</xdr:colOff>
      <xdr:row>99</xdr:row>
      <xdr:rowOff>73552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1298"/>
          <a:ext cx="8382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67748</xdr:rowOff>
    </xdr:from>
    <xdr:to>
      <xdr:col>19</xdr:col>
      <xdr:colOff>177800</xdr:colOff>
      <xdr:row>99</xdr:row>
      <xdr:rowOff>71087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1298"/>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71087</xdr:rowOff>
    </xdr:from>
    <xdr:to>
      <xdr:col>15</xdr:col>
      <xdr:colOff>50800</xdr:colOff>
      <xdr:row>99</xdr:row>
      <xdr:rowOff>71899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637"/>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71899</xdr:rowOff>
    </xdr:from>
    <xdr:to>
      <xdr:col>10</xdr:col>
      <xdr:colOff>114300</xdr:colOff>
      <xdr:row>99</xdr:row>
      <xdr:rowOff>76592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5449"/>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22752</xdr:rowOff>
    </xdr:from>
    <xdr:to>
      <xdr:col>24</xdr:col>
      <xdr:colOff>114300</xdr:colOff>
      <xdr:row>99</xdr:row>
      <xdr:rowOff>124352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153579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16948</xdr:rowOff>
    </xdr:from>
    <xdr:to>
      <xdr:col>20</xdr:col>
      <xdr:colOff>38100</xdr:colOff>
      <xdr:row>99</xdr:row>
      <xdr:rowOff>118548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135075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20287</xdr:rowOff>
    </xdr:from>
    <xdr:to>
      <xdr:col>15</xdr:col>
      <xdr:colOff>101600</xdr:colOff>
      <xdr:row>99</xdr:row>
      <xdr:rowOff>121887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21099</xdr:rowOff>
    </xdr:from>
    <xdr:to>
      <xdr:col>10</xdr:col>
      <xdr:colOff>165100</xdr:colOff>
      <xdr:row>99</xdr:row>
      <xdr:rowOff>122699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139226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25792</xdr:rowOff>
    </xdr:from>
    <xdr:to>
      <xdr:col>6</xdr:col>
      <xdr:colOff>38100</xdr:colOff>
      <xdr:row>99</xdr:row>
      <xdr:rowOff>127392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143919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907</xdr:rowOff>
    </xdr:from>
    <xdr:to>
      <xdr:col>55</xdr:col>
      <xdr:colOff>0</xdr:colOff>
      <xdr:row>36</xdr:row>
      <xdr:rowOff>11357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73107"/>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170071</xdr:rowOff>
    </xdr:from>
    <xdr:to>
      <xdr:col>50</xdr:col>
      <xdr:colOff>114300</xdr:colOff>
      <xdr:row>36</xdr:row>
      <xdr:rowOff>11357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999371"/>
          <a:ext cx="8890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170071</xdr:rowOff>
    </xdr:from>
    <xdr:to>
      <xdr:col>45</xdr:col>
      <xdr:colOff>177800</xdr:colOff>
      <xdr:row>35</xdr:row>
      <xdr:rowOff>50546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999371"/>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50546</xdr:rowOff>
    </xdr:from>
    <xdr:to>
      <xdr:col>41</xdr:col>
      <xdr:colOff>50800</xdr:colOff>
      <xdr:row>35</xdr:row>
      <xdr:rowOff>125331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051296"/>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121557</xdr:rowOff>
    </xdr:from>
    <xdr:to>
      <xdr:col>55</xdr:col>
      <xdr:colOff>50800</xdr:colOff>
      <xdr:row>36</xdr:row>
      <xdr:rowOff>51707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2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144434</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7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132007</xdr:rowOff>
    </xdr:from>
    <xdr:to>
      <xdr:col>50</xdr:col>
      <xdr:colOff>165100</xdr:colOff>
      <xdr:row>36</xdr:row>
      <xdr:rowOff>62157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78684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119271</xdr:rowOff>
    </xdr:from>
    <xdr:to>
      <xdr:col>46</xdr:col>
      <xdr:colOff>38100</xdr:colOff>
      <xdr:row>35</xdr:row>
      <xdr:rowOff>49421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65948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72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171196</xdr:rowOff>
    </xdr:from>
    <xdr:to>
      <xdr:col>41</xdr:col>
      <xdr:colOff>101600</xdr:colOff>
      <xdr:row>35</xdr:row>
      <xdr:rowOff>101346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117873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74531</xdr:rowOff>
    </xdr:from>
    <xdr:to>
      <xdr:col>36</xdr:col>
      <xdr:colOff>165100</xdr:colOff>
      <xdr:row>36</xdr:row>
      <xdr:rowOff>4681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21208</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68834</xdr:rowOff>
    </xdr:from>
    <xdr:to>
      <xdr:col>55</xdr:col>
      <xdr:colOff>0</xdr:colOff>
      <xdr:row>55</xdr:row>
      <xdr:rowOff>114643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98584"/>
          <a:ext cx="838200" cy="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114643</xdr:rowOff>
    </xdr:from>
    <xdr:to>
      <xdr:col>50</xdr:col>
      <xdr:colOff>114300</xdr:colOff>
      <xdr:row>55</xdr:row>
      <xdr:rowOff>167831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44393"/>
          <a:ext cx="8890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167831</xdr:rowOff>
    </xdr:from>
    <xdr:to>
      <xdr:col>45</xdr:col>
      <xdr:colOff>177800</xdr:colOff>
      <xdr:row>56</xdr:row>
      <xdr:rowOff>71793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97581"/>
          <a:ext cx="889000" cy="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71793</xdr:rowOff>
    </xdr:from>
    <xdr:to>
      <xdr:col>41</xdr:col>
      <xdr:colOff>50800</xdr:colOff>
      <xdr:row>56</xdr:row>
      <xdr:rowOff>93320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7299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18034</xdr:rowOff>
    </xdr:from>
    <xdr:to>
      <xdr:col>55</xdr:col>
      <xdr:colOff>50800</xdr:colOff>
      <xdr:row>55</xdr:row>
      <xdr:rowOff>119634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40911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63843</xdr:rowOff>
    </xdr:from>
    <xdr:to>
      <xdr:col>50</xdr:col>
      <xdr:colOff>165100</xdr:colOff>
      <xdr:row>55</xdr:row>
      <xdr:rowOff>165443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6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117031</xdr:rowOff>
    </xdr:from>
    <xdr:to>
      <xdr:col>46</xdr:col>
      <xdr:colOff>38100</xdr:colOff>
      <xdr:row>56</xdr:row>
      <xdr:rowOff>47181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63708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20993</xdr:rowOff>
    </xdr:from>
    <xdr:to>
      <xdr:col>41</xdr:col>
      <xdr:colOff>101600</xdr:colOff>
      <xdr:row>56</xdr:row>
      <xdr:rowOff>122593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113720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42520</xdr:rowOff>
    </xdr:from>
    <xdr:to>
      <xdr:col>36</xdr:col>
      <xdr:colOff>165100</xdr:colOff>
      <xdr:row>56</xdr:row>
      <xdr:rowOff>144120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135247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10399</xdr:rowOff>
    </xdr:from>
    <xdr:to>
      <xdr:col>55</xdr:col>
      <xdr:colOff>0</xdr:colOff>
      <xdr:row>78</xdr:row>
      <xdr:rowOff>17810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3499"/>
          <a:ext cx="8382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10399</xdr:rowOff>
    </xdr:from>
    <xdr:to>
      <xdr:col>50</xdr:col>
      <xdr:colOff>114300</xdr:colOff>
      <xdr:row>78</xdr:row>
      <xdr:rowOff>34133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3499"/>
          <a:ext cx="8890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80237</xdr:rowOff>
    </xdr:from>
    <xdr:to>
      <xdr:col>45</xdr:col>
      <xdr:colOff>177800</xdr:colOff>
      <xdr:row>78</xdr:row>
      <xdr:rowOff>34133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81887"/>
          <a:ext cx="889000" cy="1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80237</xdr:rowOff>
    </xdr:from>
    <xdr:to>
      <xdr:col>41</xdr:col>
      <xdr:colOff>50800</xdr:colOff>
      <xdr:row>77</xdr:row>
      <xdr:rowOff>136308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81887"/>
          <a:ext cx="8890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138460</xdr:rowOff>
    </xdr:from>
    <xdr:to>
      <xdr:col>55</xdr:col>
      <xdr:colOff>50800</xdr:colOff>
      <xdr:row>78</xdr:row>
      <xdr:rowOff>68610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97837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131049</xdr:rowOff>
    </xdr:from>
    <xdr:to>
      <xdr:col>50</xdr:col>
      <xdr:colOff>165100</xdr:colOff>
      <xdr:row>78</xdr:row>
      <xdr:rowOff>61199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77726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154783</xdr:rowOff>
    </xdr:from>
    <xdr:to>
      <xdr:col>46</xdr:col>
      <xdr:colOff>38100</xdr:colOff>
      <xdr:row>78</xdr:row>
      <xdr:rowOff>84933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76060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29437</xdr:rowOff>
    </xdr:from>
    <xdr:to>
      <xdr:col>41</xdr:col>
      <xdr:colOff>101600</xdr:colOff>
      <xdr:row>77</xdr:row>
      <xdr:rowOff>131037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147564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85508</xdr:rowOff>
    </xdr:from>
    <xdr:to>
      <xdr:col>36</xdr:col>
      <xdr:colOff>165100</xdr:colOff>
      <xdr:row>78</xdr:row>
      <xdr:rowOff>15658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32185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84547</xdr:rowOff>
    </xdr:from>
    <xdr:to>
      <xdr:col>55</xdr:col>
      <xdr:colOff>0</xdr:colOff>
      <xdr:row>92</xdr:row>
      <xdr:rowOff>86154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857947"/>
          <a:ext cx="8382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86154</xdr:rowOff>
    </xdr:from>
    <xdr:to>
      <xdr:col>50</xdr:col>
      <xdr:colOff>114300</xdr:colOff>
      <xdr:row>93</xdr:row>
      <xdr:rowOff>114599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859554"/>
          <a:ext cx="889000" cy="19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114599</xdr:rowOff>
    </xdr:from>
    <xdr:to>
      <xdr:col>45</xdr:col>
      <xdr:colOff>177800</xdr:colOff>
      <xdr:row>94</xdr:row>
      <xdr:rowOff>146321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59449"/>
          <a:ext cx="889000" cy="20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146321</xdr:rowOff>
    </xdr:from>
    <xdr:to>
      <xdr:col>41</xdr:col>
      <xdr:colOff>50800</xdr:colOff>
      <xdr:row>95</xdr:row>
      <xdr:rowOff>113647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62621"/>
          <a:ext cx="889000" cy="1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33747</xdr:rowOff>
    </xdr:from>
    <xdr:to>
      <xdr:col>55</xdr:col>
      <xdr:colOff>50800</xdr:colOff>
      <xdr:row>92</xdr:row>
      <xdr:rowOff>135347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8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56624</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65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35354</xdr:rowOff>
    </xdr:from>
    <xdr:to>
      <xdr:col>50</xdr:col>
      <xdr:colOff>165100</xdr:colOff>
      <xdr:row>92</xdr:row>
      <xdr:rowOff>136954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153481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63799</xdr:rowOff>
    </xdr:from>
    <xdr:to>
      <xdr:col>46</xdr:col>
      <xdr:colOff>38100</xdr:colOff>
      <xdr:row>93</xdr:row>
      <xdr:rowOff>165399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10476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78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95521</xdr:rowOff>
    </xdr:from>
    <xdr:to>
      <xdr:col>41</xdr:col>
      <xdr:colOff>101600</xdr:colOff>
      <xdr:row>95</xdr:row>
      <xdr:rowOff>25671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42198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8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62847</xdr:rowOff>
    </xdr:from>
    <xdr:to>
      <xdr:col>36</xdr:col>
      <xdr:colOff>165100</xdr:colOff>
      <xdr:row>95</xdr:row>
      <xdr:rowOff>164447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170232</xdr:rowOff>
    </xdr:from>
    <xdr:to>
      <xdr:col>85</xdr:col>
      <xdr:colOff>127000</xdr:colOff>
      <xdr:row>35</xdr:row>
      <xdr:rowOff>159688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99532"/>
          <a:ext cx="838200" cy="1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159688</xdr:rowOff>
    </xdr:from>
    <xdr:to>
      <xdr:col>81</xdr:col>
      <xdr:colOff>50800</xdr:colOff>
      <xdr:row>36</xdr:row>
      <xdr:rowOff>81407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60438"/>
          <a:ext cx="889000" cy="9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81407</xdr:rowOff>
    </xdr:from>
    <xdr:to>
      <xdr:col>76</xdr:col>
      <xdr:colOff>114300</xdr:colOff>
      <xdr:row>37</xdr:row>
      <xdr:rowOff>42902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53607"/>
          <a:ext cx="889000" cy="1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162674</xdr:rowOff>
    </xdr:from>
    <xdr:to>
      <xdr:col>71</xdr:col>
      <xdr:colOff>177800</xdr:colOff>
      <xdr:row>37</xdr:row>
      <xdr:rowOff>42902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34874"/>
          <a:ext cx="889000" cy="5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119432</xdr:rowOff>
    </xdr:from>
    <xdr:to>
      <xdr:col>85</xdr:col>
      <xdr:colOff>177800</xdr:colOff>
      <xdr:row>35</xdr:row>
      <xdr:rowOff>49582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4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142309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0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108888</xdr:rowOff>
    </xdr:from>
    <xdr:to>
      <xdr:col>81</xdr:col>
      <xdr:colOff>101600</xdr:colOff>
      <xdr:row>36</xdr:row>
      <xdr:rowOff>39038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55565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30607</xdr:rowOff>
    </xdr:from>
    <xdr:to>
      <xdr:col>76</xdr:col>
      <xdr:colOff>165100</xdr:colOff>
      <xdr:row>36</xdr:row>
      <xdr:rowOff>132207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163552</xdr:rowOff>
    </xdr:from>
    <xdr:to>
      <xdr:col>72</xdr:col>
      <xdr:colOff>38100</xdr:colOff>
      <xdr:row>37</xdr:row>
      <xdr:rowOff>93702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111874</xdr:rowOff>
    </xdr:from>
    <xdr:to>
      <xdr:col>67</xdr:col>
      <xdr:colOff>101600</xdr:colOff>
      <xdr:row>37</xdr:row>
      <xdr:rowOff>42024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58551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18489</xdr:rowOff>
    </xdr:from>
    <xdr:to>
      <xdr:col>85</xdr:col>
      <xdr:colOff>127000</xdr:colOff>
      <xdr:row>53</xdr:row>
      <xdr:rowOff>146444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105339"/>
          <a:ext cx="838200" cy="1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74953</xdr:rowOff>
    </xdr:from>
    <xdr:to>
      <xdr:col>81</xdr:col>
      <xdr:colOff>50800</xdr:colOff>
      <xdr:row>53</xdr:row>
      <xdr:rowOff>146444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161803"/>
          <a:ext cx="889000" cy="7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74953</xdr:rowOff>
    </xdr:from>
    <xdr:to>
      <xdr:col>76</xdr:col>
      <xdr:colOff>114300</xdr:colOff>
      <xdr:row>54</xdr:row>
      <xdr:rowOff>55156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161803"/>
          <a:ext cx="889000" cy="1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111407</xdr:rowOff>
    </xdr:from>
    <xdr:to>
      <xdr:col>71</xdr:col>
      <xdr:colOff>177800</xdr:colOff>
      <xdr:row>54</xdr:row>
      <xdr:rowOff>55156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683907"/>
          <a:ext cx="889000" cy="62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139139</xdr:rowOff>
    </xdr:from>
    <xdr:to>
      <xdr:col>85</xdr:col>
      <xdr:colOff>177800</xdr:colOff>
      <xdr:row>53</xdr:row>
      <xdr:rowOff>69289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162016</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95644</xdr:rowOff>
    </xdr:from>
    <xdr:to>
      <xdr:col>81</xdr:col>
      <xdr:colOff>101600</xdr:colOff>
      <xdr:row>54</xdr:row>
      <xdr:rowOff>25794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42321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9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24153</xdr:rowOff>
    </xdr:from>
    <xdr:to>
      <xdr:col>76</xdr:col>
      <xdr:colOff>165100</xdr:colOff>
      <xdr:row>53</xdr:row>
      <xdr:rowOff>125753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142280</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8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4356</xdr:rowOff>
    </xdr:from>
    <xdr:to>
      <xdr:col>72</xdr:col>
      <xdr:colOff>38100</xdr:colOff>
      <xdr:row>54</xdr:row>
      <xdr:rowOff>105956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122483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0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60607</xdr:rowOff>
    </xdr:from>
    <xdr:to>
      <xdr:col>67</xdr:col>
      <xdr:colOff>101600</xdr:colOff>
      <xdr:row>50</xdr:row>
      <xdr:rowOff>162207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6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7284</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40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69411</xdr:rowOff>
    </xdr:from>
    <xdr:to>
      <xdr:col>85</xdr:col>
      <xdr:colOff>127000</xdr:colOff>
      <xdr:row>79</xdr:row>
      <xdr:rowOff>77557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3961"/>
          <a:ext cx="8382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170137</xdr:rowOff>
    </xdr:from>
    <xdr:to>
      <xdr:col>81</xdr:col>
      <xdr:colOff>50800</xdr:colOff>
      <xdr:row>79</xdr:row>
      <xdr:rowOff>77557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43237"/>
          <a:ext cx="889000" cy="7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95541</xdr:rowOff>
    </xdr:from>
    <xdr:to>
      <xdr:col>76</xdr:col>
      <xdr:colOff>114300</xdr:colOff>
      <xdr:row>78</xdr:row>
      <xdr:rowOff>170137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68641"/>
          <a:ext cx="889000" cy="7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88173</xdr:rowOff>
    </xdr:from>
    <xdr:to>
      <xdr:col>71</xdr:col>
      <xdr:colOff>177800</xdr:colOff>
      <xdr:row>78</xdr:row>
      <xdr:rowOff>95541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61273"/>
          <a:ext cx="889000" cy="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18611</xdr:rowOff>
    </xdr:from>
    <xdr:to>
      <xdr:col>85</xdr:col>
      <xdr:colOff>177800</xdr:colOff>
      <xdr:row>79</xdr:row>
      <xdr:rowOff>120211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149438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26757</xdr:rowOff>
    </xdr:from>
    <xdr:to>
      <xdr:col>81</xdr:col>
      <xdr:colOff>101600</xdr:colOff>
      <xdr:row>79</xdr:row>
      <xdr:rowOff>128357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119484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119337</xdr:rowOff>
    </xdr:from>
    <xdr:to>
      <xdr:col>76</xdr:col>
      <xdr:colOff>165100</xdr:colOff>
      <xdr:row>79</xdr:row>
      <xdr:rowOff>49487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66014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44741</xdr:rowOff>
    </xdr:from>
    <xdr:to>
      <xdr:col>72</xdr:col>
      <xdr:colOff>38100</xdr:colOff>
      <xdr:row>78</xdr:row>
      <xdr:rowOff>146341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162868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9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37373</xdr:rowOff>
    </xdr:from>
    <xdr:to>
      <xdr:col>67</xdr:col>
      <xdr:colOff>101600</xdr:colOff>
      <xdr:row>78</xdr:row>
      <xdr:rowOff>138973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155500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8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148016</xdr:rowOff>
    </xdr:from>
    <xdr:to>
      <xdr:col>85</xdr:col>
      <xdr:colOff>127000</xdr:colOff>
      <xdr:row>96</xdr:row>
      <xdr:rowOff>158820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07216"/>
          <a:ext cx="8382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153432</xdr:rowOff>
    </xdr:from>
    <xdr:to>
      <xdr:col>81</xdr:col>
      <xdr:colOff>50800</xdr:colOff>
      <xdr:row>96</xdr:row>
      <xdr:rowOff>158820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12632"/>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153432</xdr:rowOff>
    </xdr:from>
    <xdr:to>
      <xdr:col>76</xdr:col>
      <xdr:colOff>114300</xdr:colOff>
      <xdr:row>96</xdr:row>
      <xdr:rowOff>167424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2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156383</xdr:rowOff>
    </xdr:from>
    <xdr:to>
      <xdr:col>71</xdr:col>
      <xdr:colOff>177800</xdr:colOff>
      <xdr:row>96</xdr:row>
      <xdr:rowOff>167424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15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97216</xdr:rowOff>
    </xdr:from>
    <xdr:to>
      <xdr:col>85</xdr:col>
      <xdr:colOff>177800</xdr:colOff>
      <xdr:row>97</xdr:row>
      <xdr:rowOff>27366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120093</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0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108020</xdr:rowOff>
    </xdr:from>
    <xdr:to>
      <xdr:col>81</xdr:col>
      <xdr:colOff>101600</xdr:colOff>
      <xdr:row>97</xdr:row>
      <xdr:rowOff>38170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54697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4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102632</xdr:rowOff>
    </xdr:from>
    <xdr:to>
      <xdr:col>76</xdr:col>
      <xdr:colOff>165100</xdr:colOff>
      <xdr:row>97</xdr:row>
      <xdr:rowOff>32782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49309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3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116624</xdr:rowOff>
    </xdr:from>
    <xdr:to>
      <xdr:col>72</xdr:col>
      <xdr:colOff>38100</xdr:colOff>
      <xdr:row>97</xdr:row>
      <xdr:rowOff>46774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63301</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5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105583</xdr:rowOff>
    </xdr:from>
    <xdr:to>
      <xdr:col>67</xdr:col>
      <xdr:colOff>101600</xdr:colOff>
      <xdr:row>97</xdr:row>
      <xdr:rowOff>35733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52260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4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目的別）は、類似団体との乖離額で比較した場合、総務費、土木費、公債費、教育費、消防費の順で類似団体平均を大きく上回っている。総務費については、高額な一般寄附を総務費の基金へ積み立てたことから、土木費については、管理する道路の延長が長く、新設改良や維持管理に多額の費用を要することに加え、緊急自然災害防止対策事業などを実施していることなどから、類似団体平均を上回っている。公債費については、令和６年度に５．６億円の繰上償還を実施しているが、公共施設の更新が続き、起債残高が一定程度あるため、類似団体平均を上回っている。教育費については、類似団体と比較すると市域が広大であるため学校数が多いことに加え、令和６年度に市内小中学校の改修事業などを実施したことにより、類似団体平均を上回っている。消防費については、令和６年度に消防庁舎の新築事業を実施した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今後も、業務の見直しや効率化に努めるとともに、有利な財源確保に努めながら必要な施策を実施していく予定である。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財源不足に対応するため、取り崩しを行っているものの、適宜、基金への積み立ても行っており、令和６年度末で約６２億円の基金残高を有している。今後も標準財政規模の３０％を目安として、財政調整基金の運用を行う予定としている。</a:t>
          </a:r>
        </a:p>
        <a:p>
          <a:r>
            <a:rPr kumimoji="1" lang="ja-JP" altLang="en-US" sz="1400">
              <a:latin typeface="ＭＳ ゴシック" pitchFamily="49" charset="-128"/>
              <a:ea typeface="ＭＳ ゴシック" pitchFamily="49" charset="-128"/>
            </a:rPr>
            <a:t>　実質収支額については、継続的に黒字を確保している。今後も事務事業の見直しを進めていき、経費の削減に努めることで、実質単年度収支の黒字化を継続していく。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一般会計、特別会計ともに赤字は生じておらず、今後も赤字を生じない財政運営に努める。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31007452</v>
      </c>
      <c r="BO4" s="436"/>
      <c r="BP4" s="436"/>
      <c r="BQ4" s="436"/>
      <c r="BR4" s="436"/>
      <c r="BS4" s="436"/>
      <c r="BT4" s="436"/>
      <c r="BU4" s="437"/>
      <c r="BV4" s="435">
        <v>28761002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8.4</v>
      </c>
      <c r="CU4" s="576"/>
      <c r="CV4" s="576"/>
      <c r="CW4" s="576"/>
      <c r="CX4" s="576"/>
      <c r="CY4" s="576"/>
      <c r="CZ4" s="576"/>
      <c r="DA4" s="577"/>
      <c r="DB4" s="575">
        <v>8.9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29296393</v>
      </c>
      <c r="BO5" s="407"/>
      <c r="BP5" s="407"/>
      <c r="BQ5" s="407"/>
      <c r="BR5" s="407"/>
      <c r="BS5" s="407"/>
      <c r="BT5" s="407"/>
      <c r="BU5" s="408"/>
      <c r="BV5" s="406">
        <v>27042866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83.1</v>
      </c>
      <c r="CU5" s="404"/>
      <c r="CV5" s="404"/>
      <c r="CW5" s="404"/>
      <c r="CX5" s="404"/>
      <c r="CY5" s="404"/>
      <c r="CZ5" s="404"/>
      <c r="DA5" s="405"/>
      <c r="DB5" s="403">
        <v>85.2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1711059</v>
      </c>
      <c r="BO6" s="407"/>
      <c r="BP6" s="407"/>
      <c r="BQ6" s="407"/>
      <c r="BR6" s="407"/>
      <c r="BS6" s="407"/>
      <c r="BT6" s="407"/>
      <c r="BU6" s="408"/>
      <c r="BV6" s="406">
        <v>1718136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83.2</v>
      </c>
      <c r="CU6" s="550"/>
      <c r="CV6" s="550"/>
      <c r="CW6" s="550"/>
      <c r="CX6" s="550"/>
      <c r="CY6" s="550"/>
      <c r="CZ6" s="550"/>
      <c r="DA6" s="551"/>
      <c r="DB6" s="549">
        <v>85.6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352086</v>
      </c>
      <c r="BO7" s="407"/>
      <c r="BP7" s="407"/>
      <c r="BQ7" s="407"/>
      <c r="BR7" s="407"/>
      <c r="BS7" s="407"/>
      <c r="BT7" s="407"/>
      <c r="BU7" s="408"/>
      <c r="BV7" s="406">
        <v>315311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16232182</v>
      </c>
      <c r="CU7" s="407"/>
      <c r="CV7" s="407"/>
      <c r="CW7" s="407"/>
      <c r="CX7" s="407"/>
      <c r="CY7" s="407"/>
      <c r="CZ7" s="407"/>
      <c r="DA7" s="408"/>
      <c r="DB7" s="406">
        <v>15823786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1358973</v>
      </c>
      <c r="BO8" s="407"/>
      <c r="BP8" s="407"/>
      <c r="BQ8" s="407"/>
      <c r="BR8" s="407"/>
      <c r="BS8" s="407"/>
      <c r="BT8" s="407"/>
      <c r="BU8" s="408"/>
      <c r="BV8" s="406">
        <v>1402825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28079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-43852</v>
      </c>
      <c r="BO9" s="407"/>
      <c r="BP9" s="407"/>
      <c r="BQ9" s="407"/>
      <c r="BR9" s="407"/>
      <c r="BS9" s="407"/>
      <c r="BT9" s="407"/>
      <c r="BU9" s="408"/>
      <c r="BV9" s="406">
        <v>-95562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v>
      </c>
      <c r="CU9" s="404"/>
      <c r="CV9" s="404"/>
      <c r="CW9" s="404"/>
      <c r="CX9" s="404"/>
      <c r="CY9" s="404"/>
      <c r="CZ9" s="404"/>
      <c r="DA9" s="405"/>
      <c r="DB9" s="403">
        <v>18.100000000000001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30658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1168759</v>
      </c>
      <c r="BO10" s="407"/>
      <c r="BP10" s="407"/>
      <c r="BQ10" s="407"/>
      <c r="BR10" s="407"/>
      <c r="BS10" s="407"/>
      <c r="BT10" s="407"/>
      <c r="BU10" s="408"/>
      <c r="BV10" s="406">
        <v>152936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555373</v>
      </c>
      <c r="BO11" s="407"/>
      <c r="BP11" s="407"/>
      <c r="BQ11" s="407"/>
      <c r="BR11" s="407"/>
      <c r="BS11" s="407"/>
      <c r="BT11" s="407"/>
      <c r="BU11" s="408"/>
      <c r="BV11" s="406">
        <v>579272</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25939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869434</v>
      </c>
      <c r="BO12" s="407"/>
      <c r="BP12" s="407"/>
      <c r="BQ12" s="407"/>
      <c r="BR12" s="407"/>
      <c r="BS12" s="407"/>
      <c r="BT12" s="407"/>
      <c r="BU12" s="408"/>
      <c r="BV12" s="406">
        <v>641560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25523</v>
      </c>
      <c r="S13" s="494"/>
      <c r="T13" s="494"/>
      <c r="U13" s="494"/>
      <c r="V13" s="495"/>
      <c r="W13" s="496" t="s">
        <v>131</v>
      </c>
      <c r="X13" s="392"/>
      <c r="Y13" s="392"/>
      <c r="Z13" s="392"/>
      <c r="AA13" s="392"/>
      <c r="AB13" s="393"/>
      <c r="AC13" s="359">
        <v>1969</v>
      </c>
      <c r="AD13" s="360"/>
      <c r="AE13" s="360"/>
      <c r="AF13" s="360"/>
      <c r="AG13" s="361"/>
      <c r="AH13" s="359">
        <v>2207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810846</v>
      </c>
      <c r="BO13" s="407"/>
      <c r="BP13" s="407"/>
      <c r="BQ13" s="407"/>
      <c r="BR13" s="407"/>
      <c r="BS13" s="407"/>
      <c r="BT13" s="407"/>
      <c r="BU13" s="408"/>
      <c r="BV13" s="406">
        <v>-4914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7.7</v>
      </c>
      <c r="CU13" s="404"/>
      <c r="CV13" s="404"/>
      <c r="CW13" s="404"/>
      <c r="CX13" s="404"/>
      <c r="CY13" s="404"/>
      <c r="CZ13" s="404"/>
      <c r="DA13" s="405"/>
      <c r="DB13" s="403">
        <v>7.6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26657</v>
      </c>
      <c r="S14" s="494"/>
      <c r="T14" s="494"/>
      <c r="U14" s="494"/>
      <c r="V14" s="495"/>
      <c r="W14" s="497"/>
      <c r="X14" s="395"/>
      <c r="Y14" s="395"/>
      <c r="Z14" s="395"/>
      <c r="AA14" s="395"/>
      <c r="AB14" s="396"/>
      <c r="AC14" s="486">
        <v>14.4</v>
      </c>
      <c r="AD14" s="487"/>
      <c r="AE14" s="487"/>
      <c r="AF14" s="487"/>
      <c r="AG14" s="488"/>
      <c r="AH14" s="486">
        <v>15.5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0.5</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26274</v>
      </c>
      <c r="S15" s="494"/>
      <c r="T15" s="494"/>
      <c r="U15" s="494"/>
      <c r="V15" s="495"/>
      <c r="W15" s="496" t="s">
        <v>137</v>
      </c>
      <c r="X15" s="392"/>
      <c r="Y15" s="392"/>
      <c r="Z15" s="392"/>
      <c r="AA15" s="392"/>
      <c r="AB15" s="393"/>
      <c r="AC15" s="359">
        <v>3662</v>
      </c>
      <c r="AD15" s="360"/>
      <c r="AE15" s="360"/>
      <c r="AF15" s="360"/>
      <c r="AG15" s="361"/>
      <c r="AH15" s="359">
        <v>3829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3982619</v>
      </c>
      <c r="BO15" s="436"/>
      <c r="BP15" s="436"/>
      <c r="BQ15" s="436"/>
      <c r="BR15" s="436"/>
      <c r="BS15" s="436"/>
      <c r="BT15" s="436"/>
      <c r="BU15" s="437"/>
      <c r="BV15" s="435">
        <v>3891779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26.8</v>
      </c>
      <c r="AD16" s="487"/>
      <c r="AE16" s="487"/>
      <c r="AF16" s="487"/>
      <c r="AG16" s="488"/>
      <c r="AH16" s="486">
        <v>26.9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15186940</v>
      </c>
      <c r="BO16" s="407"/>
      <c r="BP16" s="407"/>
      <c r="BQ16" s="407"/>
      <c r="BR16" s="407"/>
      <c r="BS16" s="407"/>
      <c r="BT16" s="407"/>
      <c r="BU16" s="408"/>
      <c r="BV16" s="406">
        <v>14827330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8033</v>
      </c>
      <c r="AD17" s="360"/>
      <c r="AE17" s="360"/>
      <c r="AF17" s="360"/>
      <c r="AG17" s="361"/>
      <c r="AH17" s="359">
        <v>8218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4925006</v>
      </c>
      <c r="BO17" s="407"/>
      <c r="BP17" s="407"/>
      <c r="BQ17" s="407"/>
      <c r="BR17" s="407"/>
      <c r="BS17" s="407"/>
      <c r="BT17" s="407"/>
      <c r="BU17" s="408"/>
      <c r="BV17" s="406">
        <v>4820893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793.29</v>
      </c>
      <c r="M18" s="459"/>
      <c r="N18" s="459"/>
      <c r="O18" s="459"/>
      <c r="P18" s="459"/>
      <c r="Q18" s="459"/>
      <c r="R18" s="460"/>
      <c r="S18" s="460"/>
      <c r="T18" s="460"/>
      <c r="U18" s="460"/>
      <c r="V18" s="461"/>
      <c r="W18" s="477"/>
      <c r="X18" s="478"/>
      <c r="Y18" s="478"/>
      <c r="Z18" s="478"/>
      <c r="AA18" s="478"/>
      <c r="AB18" s="502"/>
      <c r="AC18" s="376">
        <v>58.8</v>
      </c>
      <c r="AD18" s="377"/>
      <c r="AE18" s="377"/>
      <c r="AF18" s="377"/>
      <c r="AG18" s="462"/>
      <c r="AH18" s="376">
        <v>57.7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14544940</v>
      </c>
      <c r="BO18" s="407"/>
      <c r="BP18" s="407"/>
      <c r="BQ18" s="407"/>
      <c r="BR18" s="407"/>
      <c r="BS18" s="407"/>
      <c r="BT18" s="407"/>
      <c r="BU18" s="408"/>
      <c r="BV18" s="406">
        <v>13666302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22038830</v>
      </c>
      <c r="BO19" s="407"/>
      <c r="BP19" s="407"/>
      <c r="BQ19" s="407"/>
      <c r="BR19" s="407"/>
      <c r="BS19" s="407"/>
      <c r="BT19" s="407"/>
      <c r="BU19" s="408"/>
      <c r="BV19" s="406">
        <v>20517543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11324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28905181</v>
      </c>
      <c r="BO22" s="436"/>
      <c r="BP22" s="436"/>
      <c r="BQ22" s="436"/>
      <c r="BR22" s="436"/>
      <c r="BS22" s="436"/>
      <c r="BT22" s="436"/>
      <c r="BU22" s="437"/>
      <c r="BV22" s="435">
        <v>29106294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18649279</v>
      </c>
      <c r="BO23" s="407"/>
      <c r="BP23" s="407"/>
      <c r="BQ23" s="407"/>
      <c r="BR23" s="407"/>
      <c r="BS23" s="407"/>
      <c r="BT23" s="407"/>
      <c r="BU23" s="408"/>
      <c r="BV23" s="406">
        <v>19346708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7470</v>
      </c>
      <c r="R24" s="360"/>
      <c r="S24" s="360"/>
      <c r="T24" s="360"/>
      <c r="U24" s="360"/>
      <c r="V24" s="361"/>
      <c r="W24" s="449"/>
      <c r="X24" s="386"/>
      <c r="Y24" s="387"/>
      <c r="Z24" s="362" t="s">
        <v>162</v>
      </c>
      <c r="AA24" s="363"/>
      <c r="AB24" s="363"/>
      <c r="AC24" s="363"/>
      <c r="AD24" s="363"/>
      <c r="AE24" s="363"/>
      <c r="AF24" s="363"/>
      <c r="AG24" s="364"/>
      <c r="AH24" s="359">
        <v>444</v>
      </c>
      <c r="AI24" s="360"/>
      <c r="AJ24" s="360"/>
      <c r="AK24" s="360"/>
      <c r="AL24" s="361"/>
      <c r="AM24" s="359">
        <v>1346208</v>
      </c>
      <c r="AN24" s="360"/>
      <c r="AO24" s="360"/>
      <c r="AP24" s="360"/>
      <c r="AQ24" s="360"/>
      <c r="AR24" s="361"/>
      <c r="AS24" s="359">
        <v>3032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24880511</v>
      </c>
      <c r="BO24" s="407"/>
      <c r="BP24" s="407"/>
      <c r="BQ24" s="407"/>
      <c r="BR24" s="407"/>
      <c r="BS24" s="407"/>
      <c r="BT24" s="407"/>
      <c r="BU24" s="408"/>
      <c r="BV24" s="406">
        <v>24155529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6750</v>
      </c>
      <c r="R25" s="360"/>
      <c r="S25" s="360"/>
      <c r="T25" s="360"/>
      <c r="U25" s="360"/>
      <c r="V25" s="361"/>
      <c r="W25" s="449"/>
      <c r="X25" s="386"/>
      <c r="Y25" s="387"/>
      <c r="Z25" s="362" t="s">
        <v>165</v>
      </c>
      <c r="AA25" s="363"/>
      <c r="AB25" s="363"/>
      <c r="AC25" s="363"/>
      <c r="AD25" s="363"/>
      <c r="AE25" s="363"/>
      <c r="AF25" s="363"/>
      <c r="AG25" s="364"/>
      <c r="AH25" s="359">
        <v>82</v>
      </c>
      <c r="AI25" s="360"/>
      <c r="AJ25" s="360"/>
      <c r="AK25" s="360"/>
      <c r="AL25" s="361"/>
      <c r="AM25" s="359">
        <v>238948</v>
      </c>
      <c r="AN25" s="360"/>
      <c r="AO25" s="360"/>
      <c r="AP25" s="360"/>
      <c r="AQ25" s="360"/>
      <c r="AR25" s="361"/>
      <c r="AS25" s="359">
        <v>2914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1243170</v>
      </c>
      <c r="BO25" s="436"/>
      <c r="BP25" s="436"/>
      <c r="BQ25" s="436"/>
      <c r="BR25" s="436"/>
      <c r="BS25" s="436"/>
      <c r="BT25" s="436"/>
      <c r="BU25" s="437"/>
      <c r="BV25" s="435">
        <v>2107300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26080</v>
      </c>
      <c r="AN26" s="360"/>
      <c r="AO26" s="360"/>
      <c r="AP26" s="360"/>
      <c r="AQ26" s="360"/>
      <c r="AR26" s="361"/>
      <c r="AS26" s="359">
        <v>2608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4250</v>
      </c>
      <c r="R27" s="360"/>
      <c r="S27" s="360"/>
      <c r="T27" s="360"/>
      <c r="U27" s="360"/>
      <c r="V27" s="361"/>
      <c r="W27" s="449"/>
      <c r="X27" s="386"/>
      <c r="Y27" s="387"/>
      <c r="Z27" s="362" t="s">
        <v>171</v>
      </c>
      <c r="AA27" s="363"/>
      <c r="AB27" s="363"/>
      <c r="AC27" s="363"/>
      <c r="AD27" s="363"/>
      <c r="AE27" s="363"/>
      <c r="AF27" s="363"/>
      <c r="AG27" s="364"/>
      <c r="AH27" s="359">
        <v>39</v>
      </c>
      <c r="AI27" s="360"/>
      <c r="AJ27" s="360"/>
      <c r="AK27" s="360"/>
      <c r="AL27" s="361"/>
      <c r="AM27" s="359">
        <v>119664</v>
      </c>
      <c r="AN27" s="360"/>
      <c r="AO27" s="360"/>
      <c r="AP27" s="360"/>
      <c r="AQ27" s="360"/>
      <c r="AR27" s="361"/>
      <c r="AS27" s="359">
        <v>3068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250000</v>
      </c>
      <c r="BO27" s="441"/>
      <c r="BP27" s="441"/>
      <c r="BQ27" s="441"/>
      <c r="BR27" s="441"/>
      <c r="BS27" s="441"/>
      <c r="BT27" s="441"/>
      <c r="BU27" s="442"/>
      <c r="BV27" s="440">
        <v>250000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6170498</v>
      </c>
      <c r="BO28" s="436"/>
      <c r="BP28" s="436"/>
      <c r="BQ28" s="436"/>
      <c r="BR28" s="436"/>
      <c r="BS28" s="436"/>
      <c r="BT28" s="436"/>
      <c r="BU28" s="437"/>
      <c r="BV28" s="435">
        <v>5371174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3300</v>
      </c>
      <c r="R29" s="360"/>
      <c r="S29" s="360"/>
      <c r="T29" s="360"/>
      <c r="U29" s="360"/>
      <c r="V29" s="361"/>
      <c r="W29" s="450"/>
      <c r="X29" s="451"/>
      <c r="Y29" s="452"/>
      <c r="Z29" s="362" t="s">
        <v>177</v>
      </c>
      <c r="AA29" s="363"/>
      <c r="AB29" s="363"/>
      <c r="AC29" s="363"/>
      <c r="AD29" s="363"/>
      <c r="AE29" s="363"/>
      <c r="AF29" s="363"/>
      <c r="AG29" s="364"/>
      <c r="AH29" s="359">
        <v>483</v>
      </c>
      <c r="AI29" s="360"/>
      <c r="AJ29" s="360"/>
      <c r="AK29" s="360"/>
      <c r="AL29" s="361"/>
      <c r="AM29" s="359">
        <v>1465872</v>
      </c>
      <c r="AN29" s="360"/>
      <c r="AO29" s="360"/>
      <c r="AP29" s="360"/>
      <c r="AQ29" s="360"/>
      <c r="AR29" s="361"/>
      <c r="AS29" s="359">
        <v>3035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507683</v>
      </c>
      <c r="BO29" s="407"/>
      <c r="BP29" s="407"/>
      <c r="BQ29" s="407"/>
      <c r="BR29" s="407"/>
      <c r="BS29" s="407"/>
      <c r="BT29" s="407"/>
      <c r="BU29" s="408"/>
      <c r="BV29" s="406">
        <v>553028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7243057</v>
      </c>
      <c r="BO30" s="441"/>
      <c r="BP30" s="441"/>
      <c r="BQ30" s="441"/>
      <c r="BR30" s="441"/>
      <c r="BS30" s="441"/>
      <c r="BT30" s="441"/>
      <c r="BU30" s="442"/>
      <c r="BV30" s="440">
        <v>5995749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新見市国民健康保険特別会計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新見市水道事業会計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IF('各会計、関係団体の財政状況及び健全化判断比率'!B33="","",'各会計、関係団体の財政状況及び健全化判断比率'!B33)</f>
        <v>新見市観光事業特別会計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岡山県後期高齢者医療広域連合一般会計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井倉洞</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新見市診療所特別会計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新見市後期高齢者医療特別会計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新見市下水道事業会計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岡山県後期高齢者医療広域連合特別会計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草間自然休養村</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新見市介護保険特別会計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岡山県市町村総合事務組合一般会計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新見市土地開発公社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岡山県市町村総合事務組合貸付金特別会計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新見美術振興財団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岡山県市町村総合事務組合拠出金事業特別会計</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公立大学法人新見公立大学</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岡山県市町村税整理組合</v>
      </c>
      <c r="BZ39" s="355"/>
      <c r="CA39" s="355"/>
      <c r="CB39" s="355"/>
      <c r="CC39" s="355"/>
      <c r="CD39" s="355"/>
      <c r="CE39" s="355"/>
      <c r="CF39" s="355"/>
      <c r="CG39" s="355"/>
      <c r="CH39" s="355"/>
      <c r="CI39" s="355"/>
      <c r="CJ39" s="355"/>
      <c r="CK39" s="355"/>
      <c r="CL39" s="355"/>
      <c r="CM39" s="355"/>
      <c r="CN39" s="163"/>
      <c r="CO39" s="354">
        <f t="shared" si="3"/>
        <v>20</v>
      </c>
      <c r="CP39" s="354"/>
      <c r="CQ39" s="355" t="str">
        <f>IF('各会計、関係団体の財政状況及び健全化判断比率'!BS12="","",'各会計、関係団体の財政状況及び健全化判断比率'!BS12)</f>
        <v>岡山県信用保証協会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〇</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63KkWvmKBGs02zVJNTFuLBBiwCK2wrFRBig5PNLJ02iIWRf1Wm+M+0cvL/elOLyd9fDjIJMIUYcQ1xCr6wmNOQ==" saltValue="6lTwTbqBKNeOOOVdfMao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43" sqref="I43"/>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536</v>
      </c>
      <c r="D34" s="1136"/>
      <c r="E34" s="1137"/>
      <c r="F34" s="32">
        <v>9.8699999999999992</v>
      </c>
      <c r="G34" s="33">
        <v>9.69</v>
      </c>
      <c r="H34" s="33">
        <v>9.48</v>
      </c>
      <c r="I34" s="33">
        <v>8.81</v>
      </c>
      <c r="J34" s="34">
        <v>8.33</v>
      </c>
      <c r="K34" s="22"/>
      <c r="L34" s="22"/>
      <c r="M34" s="22"/>
      <c r="N34" s="22"/>
      <c r="O34" s="22"/>
      <c r="P34" s="22"/>
    </row>
    <row r="35" spans="1:16" ht="39" customHeight="1" x14ac:dyDescent="0.2">
      <c r="A35" s="22"/>
      <c r="B35" s="35"/>
      <c r="C35" s="1132" t="s">
        <v>537</v>
      </c>
      <c r="D35" s="1132"/>
      <c r="E35" s="1133"/>
      <c r="F35" s="36">
        <v>7.15</v>
      </c>
      <c r="G35" s="37">
        <v>7.02</v>
      </c>
      <c r="H35" s="37">
        <v>7.5</v>
      </c>
      <c r="I35" s="37">
        <v>7.03</v>
      </c>
      <c r="J35" s="38">
        <v>7.14</v>
      </c>
      <c r="K35" s="22"/>
      <c r="L35" s="22"/>
      <c r="M35" s="22"/>
      <c r="N35" s="22"/>
      <c r="O35" s="22"/>
      <c r="P35" s="22"/>
    </row>
    <row r="36" spans="1:16" ht="39" customHeight="1" x14ac:dyDescent="0.2">
      <c r="A36" s="22"/>
      <c r="B36" s="35"/>
      <c r="C36" s="1132" t="s">
        <v>538</v>
      </c>
      <c r="D36" s="1132"/>
      <c r="E36" s="1133"/>
      <c r="F36" s="36">
        <v>0.35</v>
      </c>
      <c r="G36" s="37">
        <v>0.49</v>
      </c>
      <c r="H36" s="37">
        <v>1.08</v>
      </c>
      <c r="I36" s="37">
        <v>1.74</v>
      </c>
      <c r="J36" s="38">
        <v>1.74</v>
      </c>
      <c r="K36" s="22"/>
      <c r="L36" s="22"/>
      <c r="M36" s="22"/>
      <c r="N36" s="22"/>
      <c r="O36" s="22"/>
      <c r="P36" s="22"/>
    </row>
    <row r="37" spans="1:16" ht="39" customHeight="1" x14ac:dyDescent="0.2">
      <c r="A37" s="22"/>
      <c r="B37" s="35"/>
      <c r="C37" s="1132" t="s">
        <v>539</v>
      </c>
      <c r="D37" s="1132"/>
      <c r="E37" s="1133"/>
      <c r="F37" s="36">
        <v>1.26</v>
      </c>
      <c r="G37" s="37">
        <v>1.76</v>
      </c>
      <c r="H37" s="37">
        <v>1.95</v>
      </c>
      <c r="I37" s="37">
        <v>1.77</v>
      </c>
      <c r="J37" s="38">
        <v>1.64</v>
      </c>
      <c r="K37" s="22"/>
      <c r="L37" s="22"/>
      <c r="M37" s="22"/>
      <c r="N37" s="22"/>
      <c r="O37" s="22"/>
      <c r="P37" s="22"/>
    </row>
    <row r="38" spans="1:16" ht="39" customHeight="1" x14ac:dyDescent="0.2">
      <c r="A38" s="22"/>
      <c r="B38" s="35"/>
      <c r="C38" s="1132" t="s">
        <v>540</v>
      </c>
      <c r="D38" s="1132"/>
      <c r="E38" s="1133"/>
      <c r="F38" s="36">
        <v>0.42</v>
      </c>
      <c r="G38" s="37">
        <v>0.46</v>
      </c>
      <c r="H38" s="37">
        <v>0.39</v>
      </c>
      <c r="I38" s="37">
        <v>0.3</v>
      </c>
      <c r="J38" s="38">
        <v>0.41</v>
      </c>
      <c r="K38" s="22"/>
      <c r="L38" s="22"/>
      <c r="M38" s="22"/>
      <c r="N38" s="22"/>
      <c r="O38" s="22"/>
      <c r="P38" s="22"/>
    </row>
    <row r="39" spans="1:16" ht="39" customHeight="1" x14ac:dyDescent="0.2">
      <c r="A39" s="22"/>
      <c r="B39" s="35"/>
      <c r="C39" s="1132" t="s">
        <v>541</v>
      </c>
      <c r="D39" s="1132"/>
      <c r="E39" s="1133"/>
      <c r="F39" s="36">
        <v>0.08</v>
      </c>
      <c r="G39" s="37">
        <v>0.04</v>
      </c>
      <c r="H39" s="37">
        <v>0.09</v>
      </c>
      <c r="I39" s="37">
        <v>0.06</v>
      </c>
      <c r="J39" s="38">
        <v>0.05</v>
      </c>
      <c r="K39" s="22"/>
      <c r="L39" s="22"/>
      <c r="M39" s="22"/>
      <c r="N39" s="22"/>
      <c r="O39" s="22"/>
      <c r="P39" s="22"/>
    </row>
    <row r="40" spans="1:16" ht="39" customHeight="1" x14ac:dyDescent="0.2">
      <c r="A40" s="22"/>
      <c r="B40" s="35"/>
      <c r="C40" s="1132" t="s">
        <v>542</v>
      </c>
      <c r="D40" s="1132"/>
      <c r="E40" s="1133"/>
      <c r="F40" s="36">
        <v>0.04</v>
      </c>
      <c r="G40" s="37">
        <v>0.02</v>
      </c>
      <c r="H40" s="37">
        <v>0</v>
      </c>
      <c r="I40" s="37">
        <v>0.04</v>
      </c>
      <c r="J40" s="38">
        <v>0.04</v>
      </c>
      <c r="K40" s="22"/>
      <c r="L40" s="22"/>
      <c r="M40" s="22"/>
      <c r="N40" s="22"/>
      <c r="O40" s="22"/>
      <c r="P40" s="22"/>
    </row>
    <row r="41" spans="1:16" ht="39" customHeight="1" x14ac:dyDescent="0.2">
      <c r="A41" s="22"/>
      <c r="B41" s="35"/>
      <c r="C41" s="1132" t="s">
        <v>543</v>
      </c>
      <c r="D41" s="1132"/>
      <c r="E41" s="1133"/>
      <c r="F41" s="36">
        <v>0</v>
      </c>
      <c r="G41" s="37">
        <v>0</v>
      </c>
      <c r="H41" s="37">
        <v>0</v>
      </c>
      <c r="I41" s="37">
        <v>0.02</v>
      </c>
      <c r="J41" s="38">
        <v>0.01</v>
      </c>
      <c r="K41" s="22"/>
      <c r="L41" s="22"/>
      <c r="M41" s="22"/>
      <c r="N41" s="22"/>
      <c r="O41" s="22"/>
      <c r="P41" s="22"/>
    </row>
    <row r="42" spans="1:16" ht="39" customHeight="1" x14ac:dyDescent="0.2">
      <c r="A42" s="22"/>
      <c r="B42" s="39"/>
      <c r="C42" s="1132" t="s">
        <v>544</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545</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nhV68MessgPqh+IDlIHUqs1+fWWSi+SNGS48PFH/PLL9t0pRL9mYWFR3cgfreA7lo1a3xIyqHGjCswB2BFj6w==" saltValue="t4yDG+NIGefuE4l5sJOY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P63" sqref="P6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3686</v>
      </c>
      <c r="L45" s="58">
        <v>3457</v>
      </c>
      <c r="M45" s="58">
        <v>3374</v>
      </c>
      <c r="N45" s="58">
        <v>3196</v>
      </c>
      <c r="O45" s="59">
        <v>3241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1085</v>
      </c>
      <c r="L48" s="62">
        <v>1087</v>
      </c>
      <c r="M48" s="62">
        <v>1050</v>
      </c>
      <c r="N48" s="62">
        <v>1134</v>
      </c>
      <c r="O48" s="63">
        <v>1157</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v>5</v>
      </c>
      <c r="L50" s="62">
        <v>4</v>
      </c>
      <c r="M50" s="62">
        <v>0</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v>1</v>
      </c>
      <c r="L51" s="62" t="s">
        <v>488</v>
      </c>
      <c r="M51" s="62">
        <v>0</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3748</v>
      </c>
      <c r="L52" s="62">
        <v>3548</v>
      </c>
      <c r="M52" s="62">
        <v>3511</v>
      </c>
      <c r="N52" s="62">
        <v>3359</v>
      </c>
      <c r="O52" s="63">
        <v>3334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1029</v>
      </c>
      <c r="L53" s="67">
        <v>1000</v>
      </c>
      <c r="M53" s="67">
        <v>913</v>
      </c>
      <c r="N53" s="67">
        <v>971</v>
      </c>
      <c r="O53" s="68">
        <v>1065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488</v>
      </c>
      <c r="L58" s="82" t="s">
        <v>488</v>
      </c>
      <c r="M58" s="82" t="s">
        <v>488</v>
      </c>
      <c r="N58" s="82" t="s">
        <v>488</v>
      </c>
      <c r="O58" s="83" t="s">
        <v>488</v>
      </c>
    </row>
    <row r="59" spans="1:21" ht="31.5" customHeight="1" x14ac:dyDescent="0.2">
      <c r="B59" s="1148"/>
      <c r="C59" s="1149"/>
      <c r="D59" s="1155" t="s">
        <v>26</v>
      </c>
      <c r="E59" s="1156"/>
      <c r="F59" s="1156"/>
      <c r="G59" s="1156"/>
      <c r="H59" s="1156"/>
      <c r="I59" s="1156"/>
      <c r="J59" s="1157"/>
      <c r="K59" s="84" t="s">
        <v>488</v>
      </c>
      <c r="L59" s="85" t="s">
        <v>488</v>
      </c>
      <c r="M59" s="85" t="s">
        <v>488</v>
      </c>
      <c r="N59" s="85" t="s">
        <v>488</v>
      </c>
      <c r="O59" s="86" t="s">
        <v>488</v>
      </c>
    </row>
    <row r="60" spans="1:21" ht="31.5" customHeight="1" thickBot="1" x14ac:dyDescent="0.25">
      <c r="B60" s="1150"/>
      <c r="C60" s="1151"/>
      <c r="D60" s="1158" t="s">
        <v>27</v>
      </c>
      <c r="E60" s="1159"/>
      <c r="F60" s="1159"/>
      <c r="G60" s="1159"/>
      <c r="H60" s="1159"/>
      <c r="I60" s="1159"/>
      <c r="J60" s="1160"/>
      <c r="K60" s="87" t="s">
        <v>488</v>
      </c>
      <c r="L60" s="88" t="s">
        <v>488</v>
      </c>
      <c r="M60" s="88" t="s">
        <v>488</v>
      </c>
      <c r="N60" s="88" t="s">
        <v>488</v>
      </c>
      <c r="O60" s="89" t="s">
        <v>488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gVECeWJ35um5GsKqEiQy8PRNBTk2WQt5v/YFMDeZn4DftYMOszPCqhAv3ysZbx67fp5+IHUjtjGOLs1CXWQtA==" saltValue="xaBP3juIKWUJVZWfpEyY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110" zoomScaleNormal="110" zoomScaleSheetLayoutView="100" workbookViewId="0">
      <selection activeCell="E45" sqref="E45:H4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29861</v>
      </c>
      <c r="J41" s="331">
        <v>29087</v>
      </c>
      <c r="K41" s="331">
        <v>28640</v>
      </c>
      <c r="L41" s="331">
        <v>29106</v>
      </c>
      <c r="M41" s="332">
        <v>28905</v>
      </c>
    </row>
    <row r="42" spans="2:13" ht="27.75" customHeight="1" x14ac:dyDescent="0.2">
      <c r="B42" s="1171"/>
      <c r="C42" s="1172"/>
      <c r="D42" s="104"/>
      <c r="E42" s="1175" t="s">
        <v>32</v>
      </c>
      <c r="F42" s="1175"/>
      <c r="G42" s="1175"/>
      <c r="H42" s="1176"/>
      <c r="I42" s="333">
        <v>19</v>
      </c>
      <c r="J42" s="334">
        <v>16</v>
      </c>
      <c r="K42" s="334">
        <v>12</v>
      </c>
      <c r="L42" s="334">
        <v>9</v>
      </c>
      <c r="M42" s="335">
        <v>5</v>
      </c>
    </row>
    <row r="43" spans="2:13" ht="27.75" customHeight="1" x14ac:dyDescent="0.2">
      <c r="B43" s="1171"/>
      <c r="C43" s="1172"/>
      <c r="D43" s="104"/>
      <c r="E43" s="1175" t="s">
        <v>33</v>
      </c>
      <c r="F43" s="1175"/>
      <c r="G43" s="1175"/>
      <c r="H43" s="1176"/>
      <c r="I43" s="333">
        <v>12526</v>
      </c>
      <c r="J43" s="334">
        <v>11233</v>
      </c>
      <c r="K43" s="334">
        <v>9766</v>
      </c>
      <c r="L43" s="334">
        <v>9200</v>
      </c>
      <c r="M43" s="335">
        <v>8817</v>
      </c>
    </row>
    <row r="44" spans="2:13" ht="27.75" customHeight="1" x14ac:dyDescent="0.2">
      <c r="B44" s="1171"/>
      <c r="C44" s="1172"/>
      <c r="D44" s="104"/>
      <c r="E44" s="1175" t="s">
        <v>34</v>
      </c>
      <c r="F44" s="1175"/>
      <c r="G44" s="1175"/>
      <c r="H44" s="1176"/>
      <c r="I44" s="333" t="s">
        <v>488</v>
      </c>
      <c r="J44" s="334" t="s">
        <v>488</v>
      </c>
      <c r="K44" s="334" t="s">
        <v>488</v>
      </c>
      <c r="L44" s="334" t="s">
        <v>488</v>
      </c>
      <c r="M44" s="335" t="s">
        <v>488</v>
      </c>
    </row>
    <row r="45" spans="2:13" ht="27.75" customHeight="1" x14ac:dyDescent="0.2">
      <c r="B45" s="1171"/>
      <c r="C45" s="1172"/>
      <c r="D45" s="104"/>
      <c r="E45" s="1175" t="s">
        <v>35</v>
      </c>
      <c r="F45" s="1175"/>
      <c r="G45" s="1175"/>
      <c r="H45" s="1176"/>
      <c r="I45" s="333">
        <v>4220</v>
      </c>
      <c r="J45" s="334">
        <v>4245</v>
      </c>
      <c r="K45" s="334">
        <v>4313</v>
      </c>
      <c r="L45" s="334">
        <v>4373</v>
      </c>
      <c r="M45" s="335">
        <v>4483</v>
      </c>
    </row>
    <row r="46" spans="2:13" ht="27.75" customHeight="1" x14ac:dyDescent="0.2">
      <c r="B46" s="1171"/>
      <c r="C46" s="1172"/>
      <c r="D46" s="105"/>
      <c r="E46" s="1175" t="s">
        <v>36</v>
      </c>
      <c r="F46" s="1175"/>
      <c r="G46" s="1175"/>
      <c r="H46" s="1176"/>
      <c r="I46" s="333">
        <v>2</v>
      </c>
      <c r="J46" s="334">
        <v>2</v>
      </c>
      <c r="K46" s="334">
        <v>2</v>
      </c>
      <c r="L46" s="334">
        <v>3</v>
      </c>
      <c r="M46" s="335">
        <v>1</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10219</v>
      </c>
      <c r="J50" s="334">
        <v>11133</v>
      </c>
      <c r="K50" s="334">
        <v>11615</v>
      </c>
      <c r="L50" s="334">
        <v>12068</v>
      </c>
      <c r="M50" s="335">
        <v>14151</v>
      </c>
    </row>
    <row r="51" spans="2:13" ht="27.75" customHeight="1" x14ac:dyDescent="0.2">
      <c r="B51" s="1171"/>
      <c r="C51" s="1172"/>
      <c r="D51" s="104"/>
      <c r="E51" s="1175" t="s">
        <v>42</v>
      </c>
      <c r="F51" s="1175"/>
      <c r="G51" s="1175"/>
      <c r="H51" s="1176"/>
      <c r="I51" s="333">
        <v>1272</v>
      </c>
      <c r="J51" s="334">
        <v>1135</v>
      </c>
      <c r="K51" s="334">
        <v>1021</v>
      </c>
      <c r="L51" s="334">
        <v>1025</v>
      </c>
      <c r="M51" s="335">
        <v>906</v>
      </c>
    </row>
    <row r="52" spans="2:13" ht="27.75" customHeight="1" x14ac:dyDescent="0.2">
      <c r="B52" s="1173"/>
      <c r="C52" s="1174"/>
      <c r="D52" s="104"/>
      <c r="E52" s="1175" t="s">
        <v>43</v>
      </c>
      <c r="F52" s="1175"/>
      <c r="G52" s="1175"/>
      <c r="H52" s="1176"/>
      <c r="I52" s="333">
        <v>30063</v>
      </c>
      <c r="J52" s="334">
        <v>29194</v>
      </c>
      <c r="K52" s="334">
        <v>28272</v>
      </c>
      <c r="L52" s="334">
        <v>29534</v>
      </c>
      <c r="M52" s="335">
        <v>29376</v>
      </c>
    </row>
    <row r="53" spans="2:13" ht="27.75" customHeight="1" thickBot="1" x14ac:dyDescent="0.25">
      <c r="B53" s="1177" t="s">
        <v>19</v>
      </c>
      <c r="C53" s="1178"/>
      <c r="D53" s="108"/>
      <c r="E53" s="1179" t="s">
        <v>44</v>
      </c>
      <c r="F53" s="1179"/>
      <c r="G53" s="1179"/>
      <c r="H53" s="1180"/>
      <c r="I53" s="336">
        <v>5074</v>
      </c>
      <c r="J53" s="337">
        <v>3121</v>
      </c>
      <c r="K53" s="337">
        <v>1826</v>
      </c>
      <c r="L53" s="337">
        <v>63</v>
      </c>
      <c r="M53" s="338">
        <v>-2222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2E/xSphfViRAyMHMbH+/3tpL5mht1/xIhXBJSIgQxNJzUIYVlnVD1k4Jc+9f4ow98cMG+RIIINf8gOw5Up/VfA==" saltValue="aC9y9w/Vj08R9x7YArRJ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0" sqref="C60:E60"/>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5260</v>
      </c>
      <c r="G55" s="339">
        <v>5371</v>
      </c>
      <c r="H55" s="340">
        <v>6170</v>
      </c>
    </row>
    <row r="56" spans="2:8" ht="52.5" customHeight="1" x14ac:dyDescent="0.2">
      <c r="B56" s="120"/>
      <c r="C56" s="1198" t="s">
        <v>47</v>
      </c>
      <c r="D56" s="1198"/>
      <c r="E56" s="1199"/>
      <c r="F56" s="341">
        <v>782</v>
      </c>
      <c r="G56" s="341">
        <v>553</v>
      </c>
      <c r="H56" s="342">
        <v>508</v>
      </c>
    </row>
    <row r="57" spans="2:8" ht="53.25" customHeight="1" x14ac:dyDescent="0.2">
      <c r="B57" s="120"/>
      <c r="C57" s="1200" t="s">
        <v>48</v>
      </c>
      <c r="D57" s="1200"/>
      <c r="E57" s="1201"/>
      <c r="F57" s="343">
        <v>5350</v>
      </c>
      <c r="G57" s="343">
        <v>5996</v>
      </c>
      <c r="H57" s="344">
        <v>7243</v>
      </c>
    </row>
    <row r="58" spans="2:8" ht="45.75" customHeight="1" x14ac:dyDescent="0.2">
      <c r="B58" s="121"/>
      <c r="C58" s="1188" t="s">
        <v>567</v>
      </c>
      <c r="D58" s="1189"/>
      <c r="E58" s="1190"/>
      <c r="F58" s="345">
        <v>2751</v>
      </c>
      <c r="G58" s="345">
        <v>3371</v>
      </c>
      <c r="H58" s="346">
        <v>3371</v>
      </c>
    </row>
    <row r="59" spans="2:8" ht="45.75" customHeight="1" x14ac:dyDescent="0.2">
      <c r="B59" s="121"/>
      <c r="C59" s="1188" t="s">
        <v>571</v>
      </c>
      <c r="D59" s="1189"/>
      <c r="E59" s="1190"/>
      <c r="F59" s="345">
        <v>0</v>
      </c>
      <c r="G59" s="345">
        <v>0</v>
      </c>
      <c r="H59" s="346">
        <v>1000</v>
      </c>
    </row>
    <row r="60" spans="2:8" ht="45.75" customHeight="1" x14ac:dyDescent="0.2">
      <c r="B60" s="121"/>
      <c r="C60" s="1188" t="s">
        <v>568</v>
      </c>
      <c r="D60" s="1189"/>
      <c r="E60" s="1190"/>
      <c r="F60" s="345">
        <v>1137</v>
      </c>
      <c r="G60" s="345">
        <v>1101</v>
      </c>
      <c r="H60" s="346">
        <v>950</v>
      </c>
    </row>
    <row r="61" spans="2:8" ht="45.75" customHeight="1" x14ac:dyDescent="0.2">
      <c r="B61" s="121"/>
      <c r="C61" s="1188" t="s">
        <v>569</v>
      </c>
      <c r="D61" s="1189"/>
      <c r="E61" s="1190"/>
      <c r="F61" s="345">
        <v>293</v>
      </c>
      <c r="G61" s="345">
        <v>371</v>
      </c>
      <c r="H61" s="346">
        <v>451</v>
      </c>
    </row>
    <row r="62" spans="2:8" ht="45.75" customHeight="1" thickBot="1" x14ac:dyDescent="0.25">
      <c r="B62" s="122"/>
      <c r="C62" s="1191" t="s">
        <v>570</v>
      </c>
      <c r="D62" s="1192"/>
      <c r="E62" s="1193"/>
      <c r="F62" s="347">
        <v>257</v>
      </c>
      <c r="G62" s="347">
        <v>194</v>
      </c>
      <c r="H62" s="348">
        <v>381</v>
      </c>
    </row>
    <row r="63" spans="2:8" ht="52.5" customHeight="1" thickBot="1" x14ac:dyDescent="0.25">
      <c r="B63" s="123"/>
      <c r="C63" s="1194" t="s">
        <v>49</v>
      </c>
      <c r="D63" s="1194"/>
      <c r="E63" s="1195"/>
      <c r="F63" s="349">
        <v>11392</v>
      </c>
      <c r="G63" s="349">
        <v>11920</v>
      </c>
      <c r="H63" s="350">
        <v>13921</v>
      </c>
    </row>
    <row r="64" spans="2:8" ht="13" x14ac:dyDescent="0.2"/>
  </sheetData>
  <sheetProtection algorithmName="SHA-512" hashValue="TGm1talhT7Ra/NpLiGG4VdqzDzsmpmqSVM0gs/p6xh4wJxWLg/yk7PMoFyTqrzpvP9RZrlGSQ88un6j1pO6qCA==" saltValue="ckT/l68kbZxS1CifPimL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155026</v>
      </c>
      <c r="E3" s="142"/>
      <c r="F3" s="143">
        <v>92632</v>
      </c>
      <c r="G3" s="144"/>
      <c r="H3" s="145"/>
    </row>
    <row r="4" spans="1:8" x14ac:dyDescent="0.2">
      <c r="A4" s="146"/>
      <c r="B4" s="147"/>
      <c r="C4" s="148"/>
      <c r="D4" s="149">
        <v>98733</v>
      </c>
      <c r="E4" s="150"/>
      <c r="F4" s="151">
        <v>47978</v>
      </c>
      <c r="G4" s="152"/>
      <c r="H4" s="153"/>
    </row>
    <row r="5" spans="1:8" x14ac:dyDescent="0.2">
      <c r="A5" s="134" t="s">
        <v>521</v>
      </c>
      <c r="B5" s="139"/>
      <c r="C5" s="140"/>
      <c r="D5" s="141">
        <v>99801</v>
      </c>
      <c r="E5" s="142"/>
      <c r="F5" s="143">
        <v>96469</v>
      </c>
      <c r="G5" s="144"/>
      <c r="H5" s="145"/>
    </row>
    <row r="6" spans="1:8" x14ac:dyDescent="0.2">
      <c r="A6" s="146"/>
      <c r="B6" s="147"/>
      <c r="C6" s="148"/>
      <c r="D6" s="149">
        <v>74603</v>
      </c>
      <c r="E6" s="150"/>
      <c r="F6" s="151">
        <v>49775</v>
      </c>
      <c r="G6" s="152"/>
      <c r="H6" s="153"/>
    </row>
    <row r="7" spans="1:8" x14ac:dyDescent="0.2">
      <c r="A7" s="134" t="s">
        <v>522</v>
      </c>
      <c r="B7" s="139"/>
      <c r="C7" s="140"/>
      <c r="D7" s="141">
        <v>141563</v>
      </c>
      <c r="E7" s="142"/>
      <c r="F7" s="143">
        <v>85743</v>
      </c>
      <c r="G7" s="144"/>
      <c r="H7" s="145"/>
    </row>
    <row r="8" spans="1:8" x14ac:dyDescent="0.2">
      <c r="A8" s="146"/>
      <c r="B8" s="147"/>
      <c r="C8" s="148"/>
      <c r="D8" s="149">
        <v>100643</v>
      </c>
      <c r="E8" s="150"/>
      <c r="F8" s="151">
        <v>45231</v>
      </c>
      <c r="G8" s="152"/>
      <c r="H8" s="153"/>
    </row>
    <row r="9" spans="1:8" x14ac:dyDescent="0.2">
      <c r="A9" s="134" t="s">
        <v>523</v>
      </c>
      <c r="B9" s="139"/>
      <c r="C9" s="140"/>
      <c r="D9" s="141">
        <v>162094</v>
      </c>
      <c r="E9" s="142"/>
      <c r="F9" s="143">
        <v>92509</v>
      </c>
      <c r="G9" s="144"/>
      <c r="H9" s="145"/>
    </row>
    <row r="10" spans="1:8" x14ac:dyDescent="0.2">
      <c r="A10" s="146"/>
      <c r="B10" s="147"/>
      <c r="C10" s="148"/>
      <c r="D10" s="149">
        <v>134780</v>
      </c>
      <c r="E10" s="150"/>
      <c r="F10" s="151">
        <v>52274</v>
      </c>
      <c r="G10" s="152"/>
      <c r="H10" s="153"/>
    </row>
    <row r="11" spans="1:8" x14ac:dyDescent="0.2">
      <c r="A11" s="134" t="s">
        <v>524</v>
      </c>
      <c r="B11" s="139"/>
      <c r="C11" s="140"/>
      <c r="D11" s="141">
        <v>144399</v>
      </c>
      <c r="E11" s="142"/>
      <c r="F11" s="143">
        <v>98544</v>
      </c>
      <c r="G11" s="144"/>
      <c r="H11" s="145"/>
    </row>
    <row r="12" spans="1:8" x14ac:dyDescent="0.2">
      <c r="A12" s="146"/>
      <c r="B12" s="147"/>
      <c r="C12" s="154"/>
      <c r="D12" s="149">
        <v>116527</v>
      </c>
      <c r="E12" s="150"/>
      <c r="F12" s="151">
        <v>55816</v>
      </c>
      <c r="G12" s="152"/>
      <c r="H12" s="153"/>
    </row>
    <row r="13" spans="1:8" x14ac:dyDescent="0.2">
      <c r="A13" s="134"/>
      <c r="B13" s="139"/>
      <c r="C13" s="140"/>
      <c r="D13" s="141">
        <v>140577</v>
      </c>
      <c r="E13" s="142"/>
      <c r="F13" s="143">
        <v>93179</v>
      </c>
      <c r="G13" s="155"/>
      <c r="H13" s="145"/>
    </row>
    <row r="14" spans="1:8" x14ac:dyDescent="0.2">
      <c r="A14" s="146"/>
      <c r="B14" s="147"/>
      <c r="C14" s="148"/>
      <c r="D14" s="149">
        <v>105057</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9.92</v>
      </c>
      <c r="C19" s="156">
        <f>ROUND(VALUE(SUBSTITUTE(実質収支比率等に係る経年分析!G$48,"▲","-")),2)</f>
        <v>9.7200000000000006</v>
      </c>
      <c r="D19" s="156">
        <f>ROUND(VALUE(SUBSTITUTE(実質収支比率等に係る経年分析!H$48,"▲","-")),2)</f>
        <v>9.49</v>
      </c>
      <c r="E19" s="156">
        <f>ROUND(VALUE(SUBSTITUTE(実質収支比率等に係る経年分析!I$48,"▲","-")),2)</f>
        <v>8.8699999999999992</v>
      </c>
      <c r="F19" s="156">
        <f>ROUND(VALUE(SUBSTITUTE(実質収支比率等に係る経年分析!J$48,"▲","-")),2)</f>
        <v>8.3699999999999992</v>
      </c>
    </row>
    <row r="20" spans="1:11" x14ac:dyDescent="0.2">
      <c r="A20" s="156" t="s">
        <v>53</v>
      </c>
      <c r="B20" s="156">
        <f>ROUND(VALUE(SUBSTITUTE(実質収支比率等に係る経年分析!F$47,"▲","-")),2)</f>
        <v>34.72</v>
      </c>
      <c r="C20" s="156">
        <f>ROUND(VALUE(SUBSTITUTE(実質収支比率等に係る経年分析!G$47,"▲","-")),2)</f>
        <v>33.68</v>
      </c>
      <c r="D20" s="156">
        <f>ROUND(VALUE(SUBSTITUTE(実質収支比率等に係る経年分析!H$47,"▲","-")),2)</f>
        <v>33.32</v>
      </c>
      <c r="E20" s="156">
        <f>ROUND(VALUE(SUBSTITUTE(実質収支比率等に係る経年分析!I$47,"▲","-")),2)</f>
        <v>33.94</v>
      </c>
      <c r="F20" s="156">
        <f>ROUND(VALUE(SUBSTITUTE(実質収支比率等に係る経年分析!J$47,"▲","-")),2)</f>
        <v>38.01</v>
      </c>
    </row>
    <row r="21" spans="1:11" x14ac:dyDescent="0.2">
      <c r="A21" s="156" t="s">
        <v>54</v>
      </c>
      <c r="B21" s="156">
        <f>IF(ISNUMBER(VALUE(SUBSTITUTE(実質収支比率等に係る経年分析!F$49,"▲","-"))),ROUND(VALUE(SUBSTITUTE(実質収支比率等に係る経年分析!F$49,"▲","-")),2),NA())</f>
        <v>-1.04</v>
      </c>
      <c r="C21" s="156">
        <f>IF(ISNUMBER(VALUE(SUBSTITUTE(実質収支比率等に係る経年分析!G$49,"▲","-"))),ROUND(VALUE(SUBSTITUTE(実質収支比率等に係る経年分析!G$49,"▲","-")),2),NA())</f>
        <v>-0.23</v>
      </c>
      <c r="D21" s="156">
        <f>IF(ISNUMBER(VALUE(SUBSTITUTE(実質収支比率等に係る経年分析!H$49,"▲","-"))),ROUND(VALUE(SUBSTITUTE(実質収支比率等に係る経年分析!H$49,"▲","-")),2),NA())</f>
        <v>-0.94</v>
      </c>
      <c r="E21" s="156">
        <f>IF(ISNUMBER(VALUE(SUBSTITUTE(実質収支比率等に係る経年分析!I$49,"▲","-"))),ROUND(VALUE(SUBSTITUTE(実質収支比率等に係る経年分析!I$49,"▲","-")),2),NA())</f>
        <v>-0.03</v>
      </c>
      <c r="F21" s="156">
        <f>IF(ISNUMBER(VALUE(SUBSTITUTE(実質収支比率等に係る経年分析!J$49,"▲","-"))),ROUND(VALUE(SUBSTITUTE(実質収支比率等に係る経年分析!J$49,"▲","-")),2),NA())</f>
        <v>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新見市後期高齢者医療特別会計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新見市診療所特別会計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新見市観光事業特別会計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新見市国民健康保険特別会計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新見市介護保険特別会計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1.64</v>
      </c>
    </row>
    <row r="34" spans="1:16" x14ac:dyDescent="0.2">
      <c r="A34" s="157" t="str">
        <f>IF(連結実質赤字比率に係る赤字・黒字の構成分析!C$36="",NA(),連結実質赤字比率に係る赤字・黒字の構成分析!C$36)</f>
        <v>新見市下水道事業会計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1.74</v>
      </c>
    </row>
    <row r="35" spans="1:16" x14ac:dyDescent="0.2">
      <c r="A35" s="157" t="str">
        <f>IF(連結実質赤字比率に係る赤字・黒字の構成分析!C$35="",NA(),連結実質赤字比率に係る赤字・黒字の構成分析!C$35)</f>
        <v>新見市水道事業会計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9.8699999999999992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3748</v>
      </c>
      <c r="E42" s="158"/>
      <c r="F42" s="158"/>
      <c r="G42" s="158">
        <f>'実質公債費比率（分子）の構造'!L$52</f>
        <v>3548</v>
      </c>
      <c r="H42" s="158"/>
      <c r="I42" s="158"/>
      <c r="J42" s="158">
        <f>'実質公債費比率（分子）の構造'!M$52</f>
        <v>3511</v>
      </c>
      <c r="K42" s="158"/>
      <c r="L42" s="158"/>
      <c r="M42" s="158">
        <f>'実質公債費比率（分子）の構造'!N$52</f>
        <v>3359</v>
      </c>
      <c r="N42" s="158"/>
      <c r="O42" s="158"/>
      <c r="P42" s="158">
        <f>'実質公債費比率（分子）の構造'!O$52</f>
        <v>3334</v>
      </c>
    </row>
    <row r="43" spans="1:16" x14ac:dyDescent="0.2">
      <c r="A43" s="158" t="s">
        <v>16</v>
      </c>
      <c r="B43" s="158">
        <f>'実質公債費比率（分子）の構造'!K$51</f>
        <v>1</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5</v>
      </c>
      <c r="C44" s="158"/>
      <c r="D44" s="158"/>
      <c r="E44" s="158">
        <f>'実質公債費比率（分子）の構造'!L$50</f>
        <v>4</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1085</v>
      </c>
      <c r="C46" s="158"/>
      <c r="D46" s="158"/>
      <c r="E46" s="158">
        <f>'実質公債費比率（分子）の構造'!L$48</f>
        <v>1087</v>
      </c>
      <c r="F46" s="158"/>
      <c r="G46" s="158"/>
      <c r="H46" s="158">
        <f>'実質公債費比率（分子）の構造'!M$48</f>
        <v>1050</v>
      </c>
      <c r="I46" s="158"/>
      <c r="J46" s="158"/>
      <c r="K46" s="158">
        <f>'実質公債費比率（分子）の構造'!N$48</f>
        <v>1134</v>
      </c>
      <c r="L46" s="158"/>
      <c r="M46" s="158"/>
      <c r="N46" s="158">
        <f>'実質公債費比率（分子）の構造'!O$48</f>
        <v>1157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3686</v>
      </c>
      <c r="C49" s="158"/>
      <c r="D49" s="158"/>
      <c r="E49" s="158">
        <f>'実質公債費比率（分子）の構造'!L$45</f>
        <v>3457</v>
      </c>
      <c r="F49" s="158"/>
      <c r="G49" s="158"/>
      <c r="H49" s="158">
        <f>'実質公債費比率（分子）の構造'!M$45</f>
        <v>3374</v>
      </c>
      <c r="I49" s="158"/>
      <c r="J49" s="158"/>
      <c r="K49" s="158">
        <f>'実質公債費比率（分子）の構造'!N$45</f>
        <v>3196</v>
      </c>
      <c r="L49" s="158"/>
      <c r="M49" s="158"/>
      <c r="N49" s="158">
        <f>'実質公債費比率（分子）の構造'!O$45</f>
        <v>3241</v>
      </c>
      <c r="O49" s="158"/>
      <c r="P49" s="158"/>
    </row>
    <row r="50" spans="1:16" x14ac:dyDescent="0.2">
      <c r="A50" s="158" t="s">
        <v>67</v>
      </c>
      <c r="B50" s="158" t="e">
        <f>NA()</f>
        <v>#N/A</v>
      </c>
      <c r="C50" s="158">
        <f>IF(ISNUMBER('実質公債費比率（分子）の構造'!K$53),'実質公債費比率（分子）の構造'!K$53,NA())</f>
        <v>1029</v>
      </c>
      <c r="D50" s="158" t="e">
        <f>NA()</f>
        <v>#N/A</v>
      </c>
      <c r="E50" s="158" t="e">
        <f>NA()</f>
        <v>#N/A</v>
      </c>
      <c r="F50" s="158">
        <f>IF(ISNUMBER('実質公債費比率（分子）の構造'!L$53),'実質公債費比率（分子）の構造'!L$53,NA())</f>
        <v>1000</v>
      </c>
      <c r="G50" s="158" t="e">
        <f>NA()</f>
        <v>#N/A</v>
      </c>
      <c r="H50" s="158" t="e">
        <f>NA()</f>
        <v>#N/A</v>
      </c>
      <c r="I50" s="158">
        <f>IF(ISNUMBER('実質公債費比率（分子）の構造'!M$53),'実質公債費比率（分子）の構造'!M$53,NA())</f>
        <v>913</v>
      </c>
      <c r="J50" s="158" t="e">
        <f>NA()</f>
        <v>#N/A</v>
      </c>
      <c r="K50" s="158" t="e">
        <f>NA()</f>
        <v>#N/A</v>
      </c>
      <c r="L50" s="158">
        <f>IF(ISNUMBER('実質公債費比率（分子）の構造'!N$53),'実質公債費比率（分子）の構造'!N$53,NA())</f>
        <v>971</v>
      </c>
      <c r="M50" s="158" t="e">
        <f>NA()</f>
        <v>#N/A</v>
      </c>
      <c r="N50" s="158" t="e">
        <f>NA()</f>
        <v>#N/A</v>
      </c>
      <c r="O50" s="158">
        <f>IF(ISNUMBER('実質公債費比率（分子）の構造'!O$53),'実質公債費比率（分子）の構造'!O$53,NA())</f>
        <v>1065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30063</v>
      </c>
      <c r="E56" s="157"/>
      <c r="F56" s="157"/>
      <c r="G56" s="157">
        <f>'将来負担比率（分子）の構造'!J$52</f>
        <v>29194</v>
      </c>
      <c r="H56" s="157"/>
      <c r="I56" s="157"/>
      <c r="J56" s="157">
        <f>'将来負担比率（分子）の構造'!K$52</f>
        <v>28272</v>
      </c>
      <c r="K56" s="157"/>
      <c r="L56" s="157"/>
      <c r="M56" s="157">
        <f>'将来負担比率（分子）の構造'!L$52</f>
        <v>29534</v>
      </c>
      <c r="N56" s="157"/>
      <c r="O56" s="157"/>
      <c r="P56" s="157">
        <f>'将来負担比率（分子）の構造'!M$52</f>
        <v>29376</v>
      </c>
    </row>
    <row r="57" spans="1:16" x14ac:dyDescent="0.2">
      <c r="A57" s="157" t="s">
        <v>42</v>
      </c>
      <c r="B57" s="157"/>
      <c r="C57" s="157"/>
      <c r="D57" s="157">
        <f>'将来負担比率（分子）の構造'!I$51</f>
        <v>1272</v>
      </c>
      <c r="E57" s="157"/>
      <c r="F57" s="157"/>
      <c r="G57" s="157">
        <f>'将来負担比率（分子）の構造'!J$51</f>
        <v>1135</v>
      </c>
      <c r="H57" s="157"/>
      <c r="I57" s="157"/>
      <c r="J57" s="157">
        <f>'将来負担比率（分子）の構造'!K$51</f>
        <v>1021</v>
      </c>
      <c r="K57" s="157"/>
      <c r="L57" s="157"/>
      <c r="M57" s="157">
        <f>'将来負担比率（分子）の構造'!L$51</f>
        <v>1025</v>
      </c>
      <c r="N57" s="157"/>
      <c r="O57" s="157"/>
      <c r="P57" s="157">
        <f>'将来負担比率（分子）の構造'!M$51</f>
        <v>906</v>
      </c>
    </row>
    <row r="58" spans="1:16" x14ac:dyDescent="0.2">
      <c r="A58" s="157" t="s">
        <v>41</v>
      </c>
      <c r="B58" s="157"/>
      <c r="C58" s="157"/>
      <c r="D58" s="157">
        <f>'将来負担比率（分子）の構造'!I$50</f>
        <v>10219</v>
      </c>
      <c r="E58" s="157"/>
      <c r="F58" s="157"/>
      <c r="G58" s="157">
        <f>'将来負担比率（分子）の構造'!J$50</f>
        <v>11133</v>
      </c>
      <c r="H58" s="157"/>
      <c r="I58" s="157"/>
      <c r="J58" s="157">
        <f>'将来負担比率（分子）の構造'!K$50</f>
        <v>11615</v>
      </c>
      <c r="K58" s="157"/>
      <c r="L58" s="157"/>
      <c r="M58" s="157">
        <f>'将来負担比率（分子）の構造'!L$50</f>
        <v>12068</v>
      </c>
      <c r="N58" s="157"/>
      <c r="O58" s="157"/>
      <c r="P58" s="157">
        <f>'将来負担比率（分子）の構造'!M$50</f>
        <v>14151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v>
      </c>
      <c r="C61" s="157"/>
      <c r="D61" s="157"/>
      <c r="E61" s="157">
        <f>'将来負担比率（分子）の構造'!J$46</f>
        <v>2</v>
      </c>
      <c r="F61" s="157"/>
      <c r="G61" s="157"/>
      <c r="H61" s="157">
        <f>'将来負担比率（分子）の構造'!K$46</f>
        <v>2</v>
      </c>
      <c r="I61" s="157"/>
      <c r="J61" s="157"/>
      <c r="K61" s="157">
        <f>'将来負担比率（分子）の構造'!L$46</f>
        <v>3</v>
      </c>
      <c r="L61" s="157"/>
      <c r="M61" s="157"/>
      <c r="N61" s="157">
        <f>'将来負担比率（分子）の構造'!M$46</f>
        <v>1</v>
      </c>
      <c r="O61" s="157"/>
      <c r="P61" s="157"/>
    </row>
    <row r="62" spans="1:16" x14ac:dyDescent="0.2">
      <c r="A62" s="157" t="s">
        <v>35</v>
      </c>
      <c r="B62" s="157">
        <f>'将来負担比率（分子）の構造'!I$45</f>
        <v>4220</v>
      </c>
      <c r="C62" s="157"/>
      <c r="D62" s="157"/>
      <c r="E62" s="157">
        <f>'将来負担比率（分子）の構造'!J$45</f>
        <v>4245</v>
      </c>
      <c r="F62" s="157"/>
      <c r="G62" s="157"/>
      <c r="H62" s="157">
        <f>'将来負担比率（分子）の構造'!K$45</f>
        <v>4313</v>
      </c>
      <c r="I62" s="157"/>
      <c r="J62" s="157"/>
      <c r="K62" s="157">
        <f>'将来負担比率（分子）の構造'!L$45</f>
        <v>4373</v>
      </c>
      <c r="L62" s="157"/>
      <c r="M62" s="157"/>
      <c r="N62" s="157">
        <f>'将来負担比率（分子）の構造'!M$45</f>
        <v>4483</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12526</v>
      </c>
      <c r="C64" s="157"/>
      <c r="D64" s="157"/>
      <c r="E64" s="157">
        <f>'将来負担比率（分子）の構造'!J$43</f>
        <v>11233</v>
      </c>
      <c r="F64" s="157"/>
      <c r="G64" s="157"/>
      <c r="H64" s="157">
        <f>'将来負担比率（分子）の構造'!K$43</f>
        <v>9766</v>
      </c>
      <c r="I64" s="157"/>
      <c r="J64" s="157"/>
      <c r="K64" s="157">
        <f>'将来負担比率（分子）の構造'!L$43</f>
        <v>9200</v>
      </c>
      <c r="L64" s="157"/>
      <c r="M64" s="157"/>
      <c r="N64" s="157">
        <f>'将来負担比率（分子）の構造'!M$43</f>
        <v>8817</v>
      </c>
      <c r="O64" s="157"/>
      <c r="P64" s="157"/>
    </row>
    <row r="65" spans="1:16" x14ac:dyDescent="0.2">
      <c r="A65" s="157" t="s">
        <v>32</v>
      </c>
      <c r="B65" s="157">
        <f>'将来負担比率（分子）の構造'!I$42</f>
        <v>19</v>
      </c>
      <c r="C65" s="157"/>
      <c r="D65" s="157"/>
      <c r="E65" s="157">
        <f>'将来負担比率（分子）の構造'!J$42</f>
        <v>16</v>
      </c>
      <c r="F65" s="157"/>
      <c r="G65" s="157"/>
      <c r="H65" s="157">
        <f>'将来負担比率（分子）の構造'!K$42</f>
        <v>12</v>
      </c>
      <c r="I65" s="157"/>
      <c r="J65" s="157"/>
      <c r="K65" s="157">
        <f>'将来負担比率（分子）の構造'!L$42</f>
        <v>9</v>
      </c>
      <c r="L65" s="157"/>
      <c r="M65" s="157"/>
      <c r="N65" s="157">
        <f>'将来負担比率（分子）の構造'!M$42</f>
        <v>5</v>
      </c>
      <c r="O65" s="157"/>
      <c r="P65" s="157"/>
    </row>
    <row r="66" spans="1:16" x14ac:dyDescent="0.2">
      <c r="A66" s="157" t="s">
        <v>31</v>
      </c>
      <c r="B66" s="157">
        <f>'将来負担比率（分子）の構造'!I$41</f>
        <v>29861</v>
      </c>
      <c r="C66" s="157"/>
      <c r="D66" s="157"/>
      <c r="E66" s="157">
        <f>'将来負担比率（分子）の構造'!J$41</f>
        <v>29087</v>
      </c>
      <c r="F66" s="157"/>
      <c r="G66" s="157"/>
      <c r="H66" s="157">
        <f>'将来負担比率（分子）の構造'!K$41</f>
        <v>28640</v>
      </c>
      <c r="I66" s="157"/>
      <c r="J66" s="157"/>
      <c r="K66" s="157">
        <f>'将来負担比率（分子）の構造'!L$41</f>
        <v>29106</v>
      </c>
      <c r="L66" s="157"/>
      <c r="M66" s="157"/>
      <c r="N66" s="157">
        <f>'将来負担比率（分子）の構造'!M$41</f>
        <v>28905</v>
      </c>
      <c r="O66" s="157"/>
      <c r="P66" s="157"/>
    </row>
    <row r="67" spans="1:16" x14ac:dyDescent="0.2">
      <c r="A67" s="157" t="s">
        <v>71</v>
      </c>
      <c r="B67" s="157" t="e">
        <f>NA()</f>
        <v>#N/A</v>
      </c>
      <c r="C67" s="157">
        <f>IF(ISNUMBER('将来負担比率（分子）の構造'!I$53), IF('将来負担比率（分子）の構造'!I$53 &lt; 0, 0, '将来負担比率（分子）の構造'!I$53), NA())</f>
        <v>5074</v>
      </c>
      <c r="D67" s="157" t="e">
        <f>NA()</f>
        <v>#N/A</v>
      </c>
      <c r="E67" s="157" t="e">
        <f>NA()</f>
        <v>#N/A</v>
      </c>
      <c r="F67" s="157">
        <f>IF(ISNUMBER('将来負担比率（分子）の構造'!J$53), IF('将来負担比率（分子）の構造'!J$53 &lt; 0, 0, '将来負担比率（分子）の構造'!J$53), NA())</f>
        <v>3121</v>
      </c>
      <c r="G67" s="157" t="e">
        <f>NA()</f>
        <v>#N/A</v>
      </c>
      <c r="H67" s="157" t="e">
        <f>NA()</f>
        <v>#N/A</v>
      </c>
      <c r="I67" s="157">
        <f>IF(ISNUMBER('将来負担比率（分子）の構造'!K$53), IF('将来負担比率（分子）の構造'!K$53 &lt; 0, 0, '将来負担比率（分子）の構造'!K$53), NA())</f>
        <v>1826</v>
      </c>
      <c r="J67" s="157" t="e">
        <f>NA()</f>
        <v>#N/A</v>
      </c>
      <c r="K67" s="157" t="e">
        <f>NA()</f>
        <v>#N/A</v>
      </c>
      <c r="L67" s="157">
        <f>IF(ISNUMBER('将来負担比率（分子）の構造'!L$53), IF('将来負担比率（分子）の構造'!L$53 &lt; 0, 0, '将来負担比率（分子）の構造'!L$53), NA())</f>
        <v>63</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5260</v>
      </c>
      <c r="C72" s="161">
        <f>基金残高に係る経年分析!G55</f>
        <v>5371</v>
      </c>
      <c r="D72" s="161">
        <f>基金残高に係る経年分析!H55</f>
        <v>6170</v>
      </c>
    </row>
    <row r="73" spans="1:16" x14ac:dyDescent="0.2">
      <c r="A73" s="160" t="s">
        <v>74</v>
      </c>
      <c r="B73" s="161">
        <f>基金残高に係る経年分析!F56</f>
        <v>782</v>
      </c>
      <c r="C73" s="161">
        <f>基金残高に係る経年分析!G56</f>
        <v>553</v>
      </c>
      <c r="D73" s="161">
        <f>基金残高に係る経年分析!H56</f>
        <v>508</v>
      </c>
    </row>
    <row r="74" spans="1:16" x14ac:dyDescent="0.2">
      <c r="A74" s="160" t="s">
        <v>75</v>
      </c>
      <c r="B74" s="161">
        <f>基金残高に係る経年分析!F57</f>
        <v>5350</v>
      </c>
      <c r="C74" s="161">
        <f>基金残高に係る経年分析!G57</f>
        <v>5996</v>
      </c>
      <c r="D74" s="161">
        <f>基金残高に係る経年分析!H57</f>
        <v>7243</v>
      </c>
    </row>
  </sheetData>
  <sheetProtection algorithmName="SHA-512" hashValue="nm9edaeORB2AIS46Ye/awJOOrD40Lk5vnaXmn6IXWsDOkMP5PMNgsqJKyBCGoFPfe0HyYeOaQfqnPl1cDX6XCA==" saltValue="ujWhcy+cmGSmeK8tDlD9H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4721082</v>
      </c>
      <c r="S5" s="664"/>
      <c r="T5" s="664"/>
      <c r="U5" s="664"/>
      <c r="V5" s="664"/>
      <c r="W5" s="664"/>
      <c r="X5" s="664"/>
      <c r="Y5" s="689"/>
      <c r="Z5" s="702">
        <v>15.2</v>
      </c>
      <c r="AA5" s="702"/>
      <c r="AB5" s="702"/>
      <c r="AC5" s="702"/>
      <c r="AD5" s="703">
        <v>4631339</v>
      </c>
      <c r="AE5" s="703"/>
      <c r="AF5" s="703"/>
      <c r="AG5" s="703"/>
      <c r="AH5" s="703"/>
      <c r="AI5" s="703"/>
      <c r="AJ5" s="703"/>
      <c r="AK5" s="703"/>
      <c r="AL5" s="690">
        <v>26.5</v>
      </c>
      <c r="AM5" s="672"/>
      <c r="AN5" s="672"/>
      <c r="AO5" s="691"/>
      <c r="AP5" s="666" t="s">
        <v>216</v>
      </c>
      <c r="AQ5" s="667"/>
      <c r="AR5" s="667"/>
      <c r="AS5" s="667"/>
      <c r="AT5" s="667"/>
      <c r="AU5" s="667"/>
      <c r="AV5" s="667"/>
      <c r="AW5" s="667"/>
      <c r="AX5" s="667"/>
      <c r="AY5" s="667"/>
      <c r="AZ5" s="667"/>
      <c r="BA5" s="667"/>
      <c r="BB5" s="667"/>
      <c r="BC5" s="667"/>
      <c r="BD5" s="667"/>
      <c r="BE5" s="667"/>
      <c r="BF5" s="668"/>
      <c r="BG5" s="608">
        <v>4622854</v>
      </c>
      <c r="BH5" s="609"/>
      <c r="BI5" s="609"/>
      <c r="BJ5" s="609"/>
      <c r="BK5" s="609"/>
      <c r="BL5" s="609"/>
      <c r="BM5" s="609"/>
      <c r="BN5" s="610"/>
      <c r="BO5" s="646">
        <v>97.9</v>
      </c>
      <c r="BP5" s="646"/>
      <c r="BQ5" s="646"/>
      <c r="BR5" s="646"/>
      <c r="BS5" s="647">
        <v>339264</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474199</v>
      </c>
      <c r="S6" s="609"/>
      <c r="T6" s="609"/>
      <c r="U6" s="609"/>
      <c r="V6" s="609"/>
      <c r="W6" s="609"/>
      <c r="X6" s="609"/>
      <c r="Y6" s="610"/>
      <c r="Z6" s="646">
        <v>1.5</v>
      </c>
      <c r="AA6" s="646"/>
      <c r="AB6" s="646"/>
      <c r="AC6" s="646"/>
      <c r="AD6" s="647">
        <v>474199</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4622854</v>
      </c>
      <c r="BH6" s="609"/>
      <c r="BI6" s="609"/>
      <c r="BJ6" s="609"/>
      <c r="BK6" s="609"/>
      <c r="BL6" s="609"/>
      <c r="BM6" s="609"/>
      <c r="BN6" s="610"/>
      <c r="BO6" s="646">
        <v>97.9</v>
      </c>
      <c r="BP6" s="646"/>
      <c r="BQ6" s="646"/>
      <c r="BR6" s="646"/>
      <c r="BS6" s="647">
        <v>339264</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151120</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151120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1683</v>
      </c>
      <c r="S7" s="609"/>
      <c r="T7" s="609"/>
      <c r="U7" s="609"/>
      <c r="V7" s="609"/>
      <c r="W7" s="609"/>
      <c r="X7" s="609"/>
      <c r="Y7" s="610"/>
      <c r="Z7" s="646">
        <v>0</v>
      </c>
      <c r="AA7" s="646"/>
      <c r="AB7" s="646"/>
      <c r="AC7" s="646"/>
      <c r="AD7" s="647">
        <v>1683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2360315</v>
      </c>
      <c r="BH7" s="609"/>
      <c r="BI7" s="609"/>
      <c r="BJ7" s="609"/>
      <c r="BK7" s="609"/>
      <c r="BL7" s="609"/>
      <c r="BM7" s="609"/>
      <c r="BN7" s="610"/>
      <c r="BO7" s="646">
        <v>50</v>
      </c>
      <c r="BP7" s="646"/>
      <c r="BQ7" s="646"/>
      <c r="BR7" s="646"/>
      <c r="BS7" s="647">
        <v>339264</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6551552</v>
      </c>
      <c r="CS7" s="609"/>
      <c r="CT7" s="609"/>
      <c r="CU7" s="609"/>
      <c r="CV7" s="609"/>
      <c r="CW7" s="609"/>
      <c r="CX7" s="609"/>
      <c r="CY7" s="610"/>
      <c r="CZ7" s="646">
        <v>22.4</v>
      </c>
      <c r="DA7" s="646"/>
      <c r="DB7" s="646"/>
      <c r="DC7" s="646"/>
      <c r="DD7" s="614">
        <v>476817</v>
      </c>
      <c r="DE7" s="609"/>
      <c r="DF7" s="609"/>
      <c r="DG7" s="609"/>
      <c r="DH7" s="609"/>
      <c r="DI7" s="609"/>
      <c r="DJ7" s="609"/>
      <c r="DK7" s="609"/>
      <c r="DL7" s="609"/>
      <c r="DM7" s="609"/>
      <c r="DN7" s="609"/>
      <c r="DO7" s="609"/>
      <c r="DP7" s="610"/>
      <c r="DQ7" s="614">
        <v>4325247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23459</v>
      </c>
      <c r="S8" s="609"/>
      <c r="T8" s="609"/>
      <c r="U8" s="609"/>
      <c r="V8" s="609"/>
      <c r="W8" s="609"/>
      <c r="X8" s="609"/>
      <c r="Y8" s="610"/>
      <c r="Z8" s="646">
        <v>0.1</v>
      </c>
      <c r="AA8" s="646"/>
      <c r="AB8" s="646"/>
      <c r="AC8" s="646"/>
      <c r="AD8" s="647">
        <v>23459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41630</v>
      </c>
      <c r="BH8" s="609"/>
      <c r="BI8" s="609"/>
      <c r="BJ8" s="609"/>
      <c r="BK8" s="609"/>
      <c r="BL8" s="609"/>
      <c r="BM8" s="609"/>
      <c r="BN8" s="610"/>
      <c r="BO8" s="646">
        <v>0.9</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5420539</v>
      </c>
      <c r="CS8" s="609"/>
      <c r="CT8" s="609"/>
      <c r="CU8" s="609"/>
      <c r="CV8" s="609"/>
      <c r="CW8" s="609"/>
      <c r="CX8" s="609"/>
      <c r="CY8" s="610"/>
      <c r="CZ8" s="646">
        <v>18.5</v>
      </c>
      <c r="DA8" s="646"/>
      <c r="DB8" s="646"/>
      <c r="DC8" s="646"/>
      <c r="DD8" s="614">
        <v>45847</v>
      </c>
      <c r="DE8" s="609"/>
      <c r="DF8" s="609"/>
      <c r="DG8" s="609"/>
      <c r="DH8" s="609"/>
      <c r="DI8" s="609"/>
      <c r="DJ8" s="609"/>
      <c r="DK8" s="609"/>
      <c r="DL8" s="609"/>
      <c r="DM8" s="609"/>
      <c r="DN8" s="609"/>
      <c r="DO8" s="609"/>
      <c r="DP8" s="610"/>
      <c r="DQ8" s="614">
        <v>3634911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38186</v>
      </c>
      <c r="S9" s="609"/>
      <c r="T9" s="609"/>
      <c r="U9" s="609"/>
      <c r="V9" s="609"/>
      <c r="W9" s="609"/>
      <c r="X9" s="609"/>
      <c r="Y9" s="610"/>
      <c r="Z9" s="646">
        <v>0.1</v>
      </c>
      <c r="AA9" s="646"/>
      <c r="AB9" s="646"/>
      <c r="AC9" s="646"/>
      <c r="AD9" s="647">
        <v>38186</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1047594</v>
      </c>
      <c r="BH9" s="609"/>
      <c r="BI9" s="609"/>
      <c r="BJ9" s="609"/>
      <c r="BK9" s="609"/>
      <c r="BL9" s="609"/>
      <c r="BM9" s="609"/>
      <c r="BN9" s="610"/>
      <c r="BO9" s="646">
        <v>22.2</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2011616</v>
      </c>
      <c r="CS9" s="609"/>
      <c r="CT9" s="609"/>
      <c r="CU9" s="609"/>
      <c r="CV9" s="609"/>
      <c r="CW9" s="609"/>
      <c r="CX9" s="609"/>
      <c r="CY9" s="610"/>
      <c r="CZ9" s="646">
        <v>6.9</v>
      </c>
      <c r="DA9" s="646"/>
      <c r="DB9" s="646"/>
      <c r="DC9" s="646"/>
      <c r="DD9" s="614">
        <v>234524</v>
      </c>
      <c r="DE9" s="609"/>
      <c r="DF9" s="609"/>
      <c r="DG9" s="609"/>
      <c r="DH9" s="609"/>
      <c r="DI9" s="609"/>
      <c r="DJ9" s="609"/>
      <c r="DK9" s="609"/>
      <c r="DL9" s="609"/>
      <c r="DM9" s="609"/>
      <c r="DN9" s="609"/>
      <c r="DO9" s="609"/>
      <c r="DP9" s="610"/>
      <c r="DQ9" s="614">
        <v>1484471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83878</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48637</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8637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734897</v>
      </c>
      <c r="S11" s="609"/>
      <c r="T11" s="609"/>
      <c r="U11" s="609"/>
      <c r="V11" s="609"/>
      <c r="W11" s="609"/>
      <c r="X11" s="609"/>
      <c r="Y11" s="610"/>
      <c r="Z11" s="611">
        <v>2.4</v>
      </c>
      <c r="AA11" s="612"/>
      <c r="AB11" s="612"/>
      <c r="AC11" s="613"/>
      <c r="AD11" s="614">
        <v>734897</v>
      </c>
      <c r="AE11" s="609"/>
      <c r="AF11" s="609"/>
      <c r="AG11" s="609"/>
      <c r="AH11" s="609"/>
      <c r="AI11" s="609"/>
      <c r="AJ11" s="609"/>
      <c r="AK11" s="610"/>
      <c r="AL11" s="611">
        <v>4.2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1187213</v>
      </c>
      <c r="BH11" s="609"/>
      <c r="BI11" s="609"/>
      <c r="BJ11" s="609"/>
      <c r="BK11" s="609"/>
      <c r="BL11" s="609"/>
      <c r="BM11" s="609"/>
      <c r="BN11" s="610"/>
      <c r="BO11" s="646">
        <v>25.1</v>
      </c>
      <c r="BP11" s="646"/>
      <c r="BQ11" s="646"/>
      <c r="BR11" s="646"/>
      <c r="BS11" s="647">
        <v>339264</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1350898</v>
      </c>
      <c r="CS11" s="609"/>
      <c r="CT11" s="609"/>
      <c r="CU11" s="609"/>
      <c r="CV11" s="609"/>
      <c r="CW11" s="609"/>
      <c r="CX11" s="609"/>
      <c r="CY11" s="610"/>
      <c r="CZ11" s="646">
        <v>4.5999999999999996</v>
      </c>
      <c r="DA11" s="646"/>
      <c r="DB11" s="646"/>
      <c r="DC11" s="646"/>
      <c r="DD11" s="614">
        <v>342476</v>
      </c>
      <c r="DE11" s="609"/>
      <c r="DF11" s="609"/>
      <c r="DG11" s="609"/>
      <c r="DH11" s="609"/>
      <c r="DI11" s="609"/>
      <c r="DJ11" s="609"/>
      <c r="DK11" s="609"/>
      <c r="DL11" s="609"/>
      <c r="DM11" s="609"/>
      <c r="DN11" s="609"/>
      <c r="DO11" s="609"/>
      <c r="DP11" s="610"/>
      <c r="DQ11" s="614">
        <v>747538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1968591</v>
      </c>
      <c r="BH12" s="609"/>
      <c r="BI12" s="609"/>
      <c r="BJ12" s="609"/>
      <c r="BK12" s="609"/>
      <c r="BL12" s="609"/>
      <c r="BM12" s="609"/>
      <c r="BN12" s="610"/>
      <c r="BO12" s="646">
        <v>41.7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691524</v>
      </c>
      <c r="CS12" s="609"/>
      <c r="CT12" s="609"/>
      <c r="CU12" s="609"/>
      <c r="CV12" s="609"/>
      <c r="CW12" s="609"/>
      <c r="CX12" s="609"/>
      <c r="CY12" s="610"/>
      <c r="CZ12" s="646">
        <v>2.4</v>
      </c>
      <c r="DA12" s="646"/>
      <c r="DB12" s="646"/>
      <c r="DC12" s="646"/>
      <c r="DD12" s="614">
        <v>86584</v>
      </c>
      <c r="DE12" s="609"/>
      <c r="DF12" s="609"/>
      <c r="DG12" s="609"/>
      <c r="DH12" s="609"/>
      <c r="DI12" s="609"/>
      <c r="DJ12" s="609"/>
      <c r="DK12" s="609"/>
      <c r="DL12" s="609"/>
      <c r="DM12" s="609"/>
      <c r="DN12" s="609"/>
      <c r="DO12" s="609"/>
      <c r="DP12" s="610"/>
      <c r="DQ12" s="614">
        <v>401559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1763646</v>
      </c>
      <c r="BH13" s="609"/>
      <c r="BI13" s="609"/>
      <c r="BJ13" s="609"/>
      <c r="BK13" s="609"/>
      <c r="BL13" s="609"/>
      <c r="BM13" s="609"/>
      <c r="BN13" s="610"/>
      <c r="BO13" s="646">
        <v>37.4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3948909</v>
      </c>
      <c r="CS13" s="609"/>
      <c r="CT13" s="609"/>
      <c r="CU13" s="609"/>
      <c r="CV13" s="609"/>
      <c r="CW13" s="609"/>
      <c r="CX13" s="609"/>
      <c r="CY13" s="610"/>
      <c r="CZ13" s="646">
        <v>13.5</v>
      </c>
      <c r="DA13" s="646"/>
      <c r="DB13" s="646"/>
      <c r="DC13" s="646"/>
      <c r="DD13" s="614">
        <v>1613594</v>
      </c>
      <c r="DE13" s="609"/>
      <c r="DF13" s="609"/>
      <c r="DG13" s="609"/>
      <c r="DH13" s="609"/>
      <c r="DI13" s="609"/>
      <c r="DJ13" s="609"/>
      <c r="DK13" s="609"/>
      <c r="DL13" s="609"/>
      <c r="DM13" s="609"/>
      <c r="DN13" s="609"/>
      <c r="DO13" s="609"/>
      <c r="DP13" s="610"/>
      <c r="DQ13" s="614">
        <v>2018026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135281</v>
      </c>
      <c r="BH14" s="609"/>
      <c r="BI14" s="609"/>
      <c r="BJ14" s="609"/>
      <c r="BK14" s="609"/>
      <c r="BL14" s="609"/>
      <c r="BM14" s="609"/>
      <c r="BN14" s="610"/>
      <c r="BO14" s="646">
        <v>2.9</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1500917</v>
      </c>
      <c r="CS14" s="609"/>
      <c r="CT14" s="609"/>
      <c r="CU14" s="609"/>
      <c r="CV14" s="609"/>
      <c r="CW14" s="609"/>
      <c r="CX14" s="609"/>
      <c r="CY14" s="610"/>
      <c r="CZ14" s="646">
        <v>5.0999999999999996</v>
      </c>
      <c r="DA14" s="646"/>
      <c r="DB14" s="646"/>
      <c r="DC14" s="646"/>
      <c r="DD14" s="614">
        <v>681704</v>
      </c>
      <c r="DE14" s="609"/>
      <c r="DF14" s="609"/>
      <c r="DG14" s="609"/>
      <c r="DH14" s="609"/>
      <c r="DI14" s="609"/>
      <c r="DJ14" s="609"/>
      <c r="DK14" s="609"/>
      <c r="DL14" s="609"/>
      <c r="DM14" s="609"/>
      <c r="DN14" s="609"/>
      <c r="DO14" s="609"/>
      <c r="DP14" s="610"/>
      <c r="DQ14" s="614">
        <v>805434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36686</v>
      </c>
      <c r="S15" s="609"/>
      <c r="T15" s="609"/>
      <c r="U15" s="609"/>
      <c r="V15" s="609"/>
      <c r="W15" s="609"/>
      <c r="X15" s="609"/>
      <c r="Y15" s="610"/>
      <c r="Z15" s="646">
        <v>0.1</v>
      </c>
      <c r="AA15" s="646"/>
      <c r="AB15" s="646"/>
      <c r="AC15" s="646"/>
      <c r="AD15" s="647">
        <v>36686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155934</v>
      </c>
      <c r="BH15" s="609"/>
      <c r="BI15" s="609"/>
      <c r="BJ15" s="609"/>
      <c r="BK15" s="609"/>
      <c r="BL15" s="609"/>
      <c r="BM15" s="609"/>
      <c r="BN15" s="610"/>
      <c r="BO15" s="646">
        <v>3.3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3590150</v>
      </c>
      <c r="CS15" s="609"/>
      <c r="CT15" s="609"/>
      <c r="CU15" s="609"/>
      <c r="CV15" s="609"/>
      <c r="CW15" s="609"/>
      <c r="CX15" s="609"/>
      <c r="CY15" s="610"/>
      <c r="CZ15" s="646">
        <v>12.3</v>
      </c>
      <c r="DA15" s="646"/>
      <c r="DB15" s="646"/>
      <c r="DC15" s="646"/>
      <c r="DD15" s="614">
        <v>264012</v>
      </c>
      <c r="DE15" s="609"/>
      <c r="DF15" s="609"/>
      <c r="DG15" s="609"/>
      <c r="DH15" s="609"/>
      <c r="DI15" s="609"/>
      <c r="DJ15" s="609"/>
      <c r="DK15" s="609"/>
      <c r="DL15" s="609"/>
      <c r="DM15" s="609"/>
      <c r="DN15" s="609"/>
      <c r="DO15" s="609"/>
      <c r="DP15" s="610"/>
      <c r="DQ15" s="614">
        <v>2999514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69721</v>
      </c>
      <c r="S16" s="609"/>
      <c r="T16" s="609"/>
      <c r="U16" s="609"/>
      <c r="V16" s="609"/>
      <c r="W16" s="609"/>
      <c r="X16" s="609"/>
      <c r="Y16" s="610"/>
      <c r="Z16" s="646">
        <v>0.2</v>
      </c>
      <c r="AA16" s="646"/>
      <c r="AB16" s="646"/>
      <c r="AC16" s="646"/>
      <c r="AD16" s="647">
        <v>69721</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2733</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234044</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12185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121280</v>
      </c>
      <c r="S17" s="609"/>
      <c r="T17" s="609"/>
      <c r="U17" s="609"/>
      <c r="V17" s="609"/>
      <c r="W17" s="609"/>
      <c r="X17" s="609"/>
      <c r="Y17" s="610"/>
      <c r="Z17" s="646">
        <v>0.4</v>
      </c>
      <c r="AA17" s="646"/>
      <c r="AB17" s="646"/>
      <c r="AC17" s="646"/>
      <c r="AD17" s="647">
        <v>121280</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3796487</v>
      </c>
      <c r="CS17" s="609"/>
      <c r="CT17" s="609"/>
      <c r="CU17" s="609"/>
      <c r="CV17" s="609"/>
      <c r="CW17" s="609"/>
      <c r="CX17" s="609"/>
      <c r="CY17" s="610"/>
      <c r="CZ17" s="646">
        <v>13</v>
      </c>
      <c r="DA17" s="646"/>
      <c r="DB17" s="646"/>
      <c r="DC17" s="646"/>
      <c r="DD17" s="614" t="s">
        <v>122</v>
      </c>
      <c r="DE17" s="609"/>
      <c r="DF17" s="609"/>
      <c r="DG17" s="609"/>
      <c r="DH17" s="609"/>
      <c r="DI17" s="609"/>
      <c r="DJ17" s="609"/>
      <c r="DK17" s="609"/>
      <c r="DL17" s="609"/>
      <c r="DM17" s="609"/>
      <c r="DN17" s="609"/>
      <c r="DO17" s="609"/>
      <c r="DP17" s="610"/>
      <c r="DQ17" s="614">
        <v>3739129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12477</v>
      </c>
      <c r="S18" s="609"/>
      <c r="T18" s="609"/>
      <c r="U18" s="609"/>
      <c r="V18" s="609"/>
      <c r="W18" s="609"/>
      <c r="X18" s="609"/>
      <c r="Y18" s="610"/>
      <c r="Z18" s="646">
        <v>0</v>
      </c>
      <c r="AA18" s="646"/>
      <c r="AB18" s="646"/>
      <c r="AC18" s="646"/>
      <c r="AD18" s="647">
        <v>12477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106403</v>
      </c>
      <c r="S19" s="609"/>
      <c r="T19" s="609"/>
      <c r="U19" s="609"/>
      <c r="V19" s="609"/>
      <c r="W19" s="609"/>
      <c r="X19" s="609"/>
      <c r="Y19" s="610"/>
      <c r="Z19" s="646">
        <v>0.3</v>
      </c>
      <c r="AA19" s="646"/>
      <c r="AB19" s="646"/>
      <c r="AC19" s="646"/>
      <c r="AD19" s="647">
        <v>106403</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98228</v>
      </c>
      <c r="BH19" s="609"/>
      <c r="BI19" s="609"/>
      <c r="BJ19" s="609"/>
      <c r="BK19" s="609"/>
      <c r="BL19" s="609"/>
      <c r="BM19" s="609"/>
      <c r="BN19" s="610"/>
      <c r="BO19" s="646">
        <v>2.1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2400</v>
      </c>
      <c r="S20" s="609"/>
      <c r="T20" s="609"/>
      <c r="U20" s="609"/>
      <c r="V20" s="609"/>
      <c r="W20" s="609"/>
      <c r="X20" s="609"/>
      <c r="Y20" s="610"/>
      <c r="Z20" s="646">
        <v>0</v>
      </c>
      <c r="AA20" s="646"/>
      <c r="AB20" s="646"/>
      <c r="AC20" s="646"/>
      <c r="AD20" s="647">
        <v>2400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98228</v>
      </c>
      <c r="BH20" s="609"/>
      <c r="BI20" s="609"/>
      <c r="BJ20" s="609"/>
      <c r="BK20" s="609"/>
      <c r="BL20" s="609"/>
      <c r="BM20" s="609"/>
      <c r="BN20" s="610"/>
      <c r="BO20" s="646">
        <v>2.1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29296393</v>
      </c>
      <c r="CS20" s="609"/>
      <c r="CT20" s="609"/>
      <c r="CU20" s="609"/>
      <c r="CV20" s="609"/>
      <c r="CW20" s="609"/>
      <c r="CX20" s="609"/>
      <c r="CY20" s="610"/>
      <c r="CZ20" s="646">
        <v>100</v>
      </c>
      <c r="DA20" s="646"/>
      <c r="DB20" s="646"/>
      <c r="DC20" s="646"/>
      <c r="DD20" s="614">
        <v>3745558</v>
      </c>
      <c r="DE20" s="609"/>
      <c r="DF20" s="609"/>
      <c r="DG20" s="609"/>
      <c r="DH20" s="609"/>
      <c r="DI20" s="609"/>
      <c r="DJ20" s="609"/>
      <c r="DK20" s="609"/>
      <c r="DL20" s="609"/>
      <c r="DM20" s="609"/>
      <c r="DN20" s="609"/>
      <c r="DO20" s="609"/>
      <c r="DP20" s="610"/>
      <c r="DQ20" s="614">
        <v>20327771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12696205</v>
      </c>
      <c r="S21" s="609"/>
      <c r="T21" s="609"/>
      <c r="U21" s="609"/>
      <c r="V21" s="609"/>
      <c r="W21" s="609"/>
      <c r="X21" s="609"/>
      <c r="Y21" s="610"/>
      <c r="Z21" s="646">
        <v>40.9</v>
      </c>
      <c r="AA21" s="646"/>
      <c r="AB21" s="646"/>
      <c r="AC21" s="646"/>
      <c r="AD21" s="647">
        <v>11274140</v>
      </c>
      <c r="AE21" s="647"/>
      <c r="AF21" s="647"/>
      <c r="AG21" s="647"/>
      <c r="AH21" s="647"/>
      <c r="AI21" s="647"/>
      <c r="AJ21" s="647"/>
      <c r="AK21" s="647"/>
      <c r="AL21" s="611">
        <v>64.5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8485</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11274140</v>
      </c>
      <c r="S22" s="609"/>
      <c r="T22" s="609"/>
      <c r="U22" s="609"/>
      <c r="V22" s="609"/>
      <c r="W22" s="609"/>
      <c r="X22" s="609"/>
      <c r="Y22" s="610"/>
      <c r="Z22" s="646">
        <v>36.4</v>
      </c>
      <c r="AA22" s="646"/>
      <c r="AB22" s="646"/>
      <c r="AC22" s="646"/>
      <c r="AD22" s="647">
        <v>11274140</v>
      </c>
      <c r="AE22" s="647"/>
      <c r="AF22" s="647"/>
      <c r="AG22" s="647"/>
      <c r="AH22" s="647"/>
      <c r="AI22" s="647"/>
      <c r="AJ22" s="647"/>
      <c r="AK22" s="647"/>
      <c r="AL22" s="611">
        <v>64.5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1422065</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89743</v>
      </c>
      <c r="BH23" s="609"/>
      <c r="BI23" s="609"/>
      <c r="BJ23" s="609"/>
      <c r="BK23" s="609"/>
      <c r="BL23" s="609"/>
      <c r="BM23" s="609"/>
      <c r="BN23" s="610"/>
      <c r="BO23" s="646">
        <v>1.9</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11065988</v>
      </c>
      <c r="CS24" s="664"/>
      <c r="CT24" s="664"/>
      <c r="CU24" s="664"/>
      <c r="CV24" s="664"/>
      <c r="CW24" s="664"/>
      <c r="CX24" s="664"/>
      <c r="CY24" s="689"/>
      <c r="CZ24" s="690">
        <v>37.799999999999997</v>
      </c>
      <c r="DA24" s="672"/>
      <c r="DB24" s="672"/>
      <c r="DC24" s="692"/>
      <c r="DD24" s="688">
        <v>9406802</v>
      </c>
      <c r="DE24" s="664"/>
      <c r="DF24" s="664"/>
      <c r="DG24" s="664"/>
      <c r="DH24" s="664"/>
      <c r="DI24" s="664"/>
      <c r="DJ24" s="664"/>
      <c r="DK24" s="689"/>
      <c r="DL24" s="688">
        <v>8485279</v>
      </c>
      <c r="DM24" s="664"/>
      <c r="DN24" s="664"/>
      <c r="DO24" s="664"/>
      <c r="DP24" s="664"/>
      <c r="DQ24" s="664"/>
      <c r="DR24" s="664"/>
      <c r="DS24" s="664"/>
      <c r="DT24" s="664"/>
      <c r="DU24" s="664"/>
      <c r="DV24" s="689"/>
      <c r="DW24" s="690">
        <v>48.5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18917398</v>
      </c>
      <c r="S25" s="609"/>
      <c r="T25" s="609"/>
      <c r="U25" s="609"/>
      <c r="V25" s="609"/>
      <c r="W25" s="609"/>
      <c r="X25" s="609"/>
      <c r="Y25" s="610"/>
      <c r="Z25" s="646">
        <v>61</v>
      </c>
      <c r="AA25" s="646"/>
      <c r="AB25" s="646"/>
      <c r="AC25" s="646"/>
      <c r="AD25" s="647">
        <v>17405590</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4962285</v>
      </c>
      <c r="CS25" s="621"/>
      <c r="CT25" s="621"/>
      <c r="CU25" s="621"/>
      <c r="CV25" s="621"/>
      <c r="CW25" s="621"/>
      <c r="CX25" s="621"/>
      <c r="CY25" s="622"/>
      <c r="CZ25" s="611">
        <v>16.899999999999999</v>
      </c>
      <c r="DA25" s="623"/>
      <c r="DB25" s="623"/>
      <c r="DC25" s="624"/>
      <c r="DD25" s="614">
        <v>4778325</v>
      </c>
      <c r="DE25" s="621"/>
      <c r="DF25" s="621"/>
      <c r="DG25" s="621"/>
      <c r="DH25" s="621"/>
      <c r="DI25" s="621"/>
      <c r="DJ25" s="621"/>
      <c r="DK25" s="622"/>
      <c r="DL25" s="614">
        <v>4678729</v>
      </c>
      <c r="DM25" s="621"/>
      <c r="DN25" s="621"/>
      <c r="DO25" s="621"/>
      <c r="DP25" s="621"/>
      <c r="DQ25" s="621"/>
      <c r="DR25" s="621"/>
      <c r="DS25" s="621"/>
      <c r="DT25" s="621"/>
      <c r="DU25" s="621"/>
      <c r="DV25" s="622"/>
      <c r="DW25" s="611">
        <v>26.7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3769</v>
      </c>
      <c r="S26" s="609"/>
      <c r="T26" s="609"/>
      <c r="U26" s="609"/>
      <c r="V26" s="609"/>
      <c r="W26" s="609"/>
      <c r="X26" s="609"/>
      <c r="Y26" s="610"/>
      <c r="Z26" s="646">
        <v>0</v>
      </c>
      <c r="AA26" s="646"/>
      <c r="AB26" s="646"/>
      <c r="AC26" s="646"/>
      <c r="AD26" s="647">
        <v>3769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2904766</v>
      </c>
      <c r="CS26" s="609"/>
      <c r="CT26" s="609"/>
      <c r="CU26" s="609"/>
      <c r="CV26" s="609"/>
      <c r="CW26" s="609"/>
      <c r="CX26" s="609"/>
      <c r="CY26" s="610"/>
      <c r="CZ26" s="611">
        <v>9.9</v>
      </c>
      <c r="DA26" s="623"/>
      <c r="DB26" s="623"/>
      <c r="DC26" s="624"/>
      <c r="DD26" s="614">
        <v>2810032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153064</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4721082</v>
      </c>
      <c r="BH27" s="609"/>
      <c r="BI27" s="609"/>
      <c r="BJ27" s="609"/>
      <c r="BK27" s="609"/>
      <c r="BL27" s="609"/>
      <c r="BM27" s="609"/>
      <c r="BN27" s="610"/>
      <c r="BO27" s="646">
        <v>100</v>
      </c>
      <c r="BP27" s="646"/>
      <c r="BQ27" s="646"/>
      <c r="BR27" s="646"/>
      <c r="BS27" s="647">
        <v>339264</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2307216</v>
      </c>
      <c r="CS27" s="621"/>
      <c r="CT27" s="621"/>
      <c r="CU27" s="621"/>
      <c r="CV27" s="621"/>
      <c r="CW27" s="621"/>
      <c r="CX27" s="621"/>
      <c r="CY27" s="622"/>
      <c r="CZ27" s="611">
        <v>7.9</v>
      </c>
      <c r="DA27" s="623"/>
      <c r="DB27" s="623"/>
      <c r="DC27" s="624"/>
      <c r="DD27" s="614">
        <v>889348</v>
      </c>
      <c r="DE27" s="621"/>
      <c r="DF27" s="621"/>
      <c r="DG27" s="621"/>
      <c r="DH27" s="621"/>
      <c r="DI27" s="621"/>
      <c r="DJ27" s="621"/>
      <c r="DK27" s="622"/>
      <c r="DL27" s="614">
        <v>623118</v>
      </c>
      <c r="DM27" s="621"/>
      <c r="DN27" s="621"/>
      <c r="DO27" s="621"/>
      <c r="DP27" s="621"/>
      <c r="DQ27" s="621"/>
      <c r="DR27" s="621"/>
      <c r="DS27" s="621"/>
      <c r="DT27" s="621"/>
      <c r="DU27" s="621"/>
      <c r="DV27" s="622"/>
      <c r="DW27" s="611">
        <v>3.6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132127</v>
      </c>
      <c r="S28" s="609"/>
      <c r="T28" s="609"/>
      <c r="U28" s="609"/>
      <c r="V28" s="609"/>
      <c r="W28" s="609"/>
      <c r="X28" s="609"/>
      <c r="Y28" s="610"/>
      <c r="Z28" s="646">
        <v>0.4</v>
      </c>
      <c r="AA28" s="646"/>
      <c r="AB28" s="646"/>
      <c r="AC28" s="646"/>
      <c r="AD28" s="647">
        <v>16062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3796487</v>
      </c>
      <c r="CS28" s="609"/>
      <c r="CT28" s="609"/>
      <c r="CU28" s="609"/>
      <c r="CV28" s="609"/>
      <c r="CW28" s="609"/>
      <c r="CX28" s="609"/>
      <c r="CY28" s="610"/>
      <c r="CZ28" s="611">
        <v>13</v>
      </c>
      <c r="DA28" s="623"/>
      <c r="DB28" s="623"/>
      <c r="DC28" s="624"/>
      <c r="DD28" s="614">
        <v>3739129</v>
      </c>
      <c r="DE28" s="609"/>
      <c r="DF28" s="609"/>
      <c r="DG28" s="609"/>
      <c r="DH28" s="609"/>
      <c r="DI28" s="609"/>
      <c r="DJ28" s="609"/>
      <c r="DK28" s="610"/>
      <c r="DL28" s="614">
        <v>3183432</v>
      </c>
      <c r="DM28" s="609"/>
      <c r="DN28" s="609"/>
      <c r="DO28" s="609"/>
      <c r="DP28" s="609"/>
      <c r="DQ28" s="609"/>
      <c r="DR28" s="609"/>
      <c r="DS28" s="609"/>
      <c r="DT28" s="609"/>
      <c r="DU28" s="609"/>
      <c r="DV28" s="610"/>
      <c r="DW28" s="611">
        <v>18.2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86351</v>
      </c>
      <c r="S29" s="609"/>
      <c r="T29" s="609"/>
      <c r="U29" s="609"/>
      <c r="V29" s="609"/>
      <c r="W29" s="609"/>
      <c r="X29" s="609"/>
      <c r="Y29" s="610"/>
      <c r="Z29" s="646">
        <v>0.3</v>
      </c>
      <c r="AA29" s="646"/>
      <c r="AB29" s="646"/>
      <c r="AC29" s="646"/>
      <c r="AD29" s="647">
        <v>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3795873</v>
      </c>
      <c r="CS29" s="621"/>
      <c r="CT29" s="621"/>
      <c r="CU29" s="621"/>
      <c r="CV29" s="621"/>
      <c r="CW29" s="621"/>
      <c r="CX29" s="621"/>
      <c r="CY29" s="622"/>
      <c r="CZ29" s="611">
        <v>13</v>
      </c>
      <c r="DA29" s="623"/>
      <c r="DB29" s="623"/>
      <c r="DC29" s="624"/>
      <c r="DD29" s="614">
        <v>3738515</v>
      </c>
      <c r="DE29" s="621"/>
      <c r="DF29" s="621"/>
      <c r="DG29" s="621"/>
      <c r="DH29" s="621"/>
      <c r="DI29" s="621"/>
      <c r="DJ29" s="621"/>
      <c r="DK29" s="622"/>
      <c r="DL29" s="614">
        <v>3182818</v>
      </c>
      <c r="DM29" s="621"/>
      <c r="DN29" s="621"/>
      <c r="DO29" s="621"/>
      <c r="DP29" s="621"/>
      <c r="DQ29" s="621"/>
      <c r="DR29" s="621"/>
      <c r="DS29" s="621"/>
      <c r="DT29" s="621"/>
      <c r="DU29" s="621"/>
      <c r="DV29" s="622"/>
      <c r="DW29" s="611">
        <v>18.2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2214971</v>
      </c>
      <c r="S30" s="609"/>
      <c r="T30" s="609"/>
      <c r="U30" s="609"/>
      <c r="V30" s="609"/>
      <c r="W30" s="609"/>
      <c r="X30" s="609"/>
      <c r="Y30" s="610"/>
      <c r="Z30" s="646">
        <v>7.1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3692549</v>
      </c>
      <c r="CS30" s="609"/>
      <c r="CT30" s="609"/>
      <c r="CU30" s="609"/>
      <c r="CV30" s="609"/>
      <c r="CW30" s="609"/>
      <c r="CX30" s="609"/>
      <c r="CY30" s="610"/>
      <c r="CZ30" s="611">
        <v>12.6</v>
      </c>
      <c r="DA30" s="623"/>
      <c r="DB30" s="623"/>
      <c r="DC30" s="624"/>
      <c r="DD30" s="614">
        <v>3635191</v>
      </c>
      <c r="DE30" s="609"/>
      <c r="DF30" s="609"/>
      <c r="DG30" s="609"/>
      <c r="DH30" s="609"/>
      <c r="DI30" s="609"/>
      <c r="DJ30" s="609"/>
      <c r="DK30" s="610"/>
      <c r="DL30" s="614">
        <v>3079818</v>
      </c>
      <c r="DM30" s="609"/>
      <c r="DN30" s="609"/>
      <c r="DO30" s="609"/>
      <c r="DP30" s="609"/>
      <c r="DQ30" s="609"/>
      <c r="DR30" s="609"/>
      <c r="DS30" s="609"/>
      <c r="DT30" s="609"/>
      <c r="DU30" s="609"/>
      <c r="DV30" s="610"/>
      <c r="DW30" s="611">
        <v>17.600000000000001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97.1</v>
      </c>
      <c r="BN31" s="671"/>
      <c r="BO31" s="671"/>
      <c r="BP31" s="671"/>
      <c r="BQ31" s="673"/>
      <c r="BR31" s="670">
        <v>99</v>
      </c>
      <c r="BS31" s="671"/>
      <c r="BT31" s="671"/>
      <c r="BU31" s="671"/>
      <c r="BV31" s="671"/>
      <c r="BW31" s="671"/>
      <c r="BX31" s="672">
        <v>96.3</v>
      </c>
      <c r="BY31" s="671"/>
      <c r="BZ31" s="671"/>
      <c r="CA31" s="671"/>
      <c r="CB31" s="673"/>
      <c r="CD31" s="629"/>
      <c r="CE31" s="630"/>
      <c r="CF31" s="605" t="s">
        <v>300</v>
      </c>
      <c r="CG31" s="606"/>
      <c r="CH31" s="606"/>
      <c r="CI31" s="606"/>
      <c r="CJ31" s="606"/>
      <c r="CK31" s="606"/>
      <c r="CL31" s="606"/>
      <c r="CM31" s="606"/>
      <c r="CN31" s="606"/>
      <c r="CO31" s="606"/>
      <c r="CP31" s="606"/>
      <c r="CQ31" s="607"/>
      <c r="CR31" s="608">
        <v>103324</v>
      </c>
      <c r="CS31" s="621"/>
      <c r="CT31" s="621"/>
      <c r="CU31" s="621"/>
      <c r="CV31" s="621"/>
      <c r="CW31" s="621"/>
      <c r="CX31" s="621"/>
      <c r="CY31" s="622"/>
      <c r="CZ31" s="611">
        <v>0.4</v>
      </c>
      <c r="DA31" s="623"/>
      <c r="DB31" s="623"/>
      <c r="DC31" s="624"/>
      <c r="DD31" s="614">
        <v>103324</v>
      </c>
      <c r="DE31" s="621"/>
      <c r="DF31" s="621"/>
      <c r="DG31" s="621"/>
      <c r="DH31" s="621"/>
      <c r="DI31" s="621"/>
      <c r="DJ31" s="621"/>
      <c r="DK31" s="622"/>
      <c r="DL31" s="614">
        <v>103000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1072117</v>
      </c>
      <c r="S32" s="609"/>
      <c r="T32" s="609"/>
      <c r="U32" s="609"/>
      <c r="V32" s="609"/>
      <c r="W32" s="609"/>
      <c r="X32" s="609"/>
      <c r="Y32" s="610"/>
      <c r="Z32" s="646">
        <v>3.5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99.6</v>
      </c>
      <c r="BH32" s="621"/>
      <c r="BI32" s="621"/>
      <c r="BJ32" s="621"/>
      <c r="BK32" s="621"/>
      <c r="BL32" s="621"/>
      <c r="BM32" s="612">
        <v>98.2</v>
      </c>
      <c r="BN32" s="621"/>
      <c r="BO32" s="621"/>
      <c r="BP32" s="621"/>
      <c r="BQ32" s="644"/>
      <c r="BR32" s="674">
        <v>99</v>
      </c>
      <c r="BS32" s="621"/>
      <c r="BT32" s="621"/>
      <c r="BU32" s="621"/>
      <c r="BV32" s="621"/>
      <c r="BW32" s="621"/>
      <c r="BX32" s="612">
        <v>96.7</v>
      </c>
      <c r="BY32" s="621"/>
      <c r="BZ32" s="621"/>
      <c r="CA32" s="621"/>
      <c r="CB32" s="644"/>
      <c r="CD32" s="631"/>
      <c r="CE32" s="632"/>
      <c r="CF32" s="605" t="s">
        <v>304</v>
      </c>
      <c r="CG32" s="606"/>
      <c r="CH32" s="606"/>
      <c r="CI32" s="606"/>
      <c r="CJ32" s="606"/>
      <c r="CK32" s="606"/>
      <c r="CL32" s="606"/>
      <c r="CM32" s="606"/>
      <c r="CN32" s="606"/>
      <c r="CO32" s="606"/>
      <c r="CP32" s="606"/>
      <c r="CQ32" s="607"/>
      <c r="CR32" s="608">
        <v>614</v>
      </c>
      <c r="CS32" s="609"/>
      <c r="CT32" s="609"/>
      <c r="CU32" s="609"/>
      <c r="CV32" s="609"/>
      <c r="CW32" s="609"/>
      <c r="CX32" s="609"/>
      <c r="CY32" s="610"/>
      <c r="CZ32" s="611">
        <v>0</v>
      </c>
      <c r="DA32" s="623"/>
      <c r="DB32" s="623"/>
      <c r="DC32" s="624"/>
      <c r="DD32" s="614">
        <v>614</v>
      </c>
      <c r="DE32" s="609"/>
      <c r="DF32" s="609"/>
      <c r="DG32" s="609"/>
      <c r="DH32" s="609"/>
      <c r="DI32" s="609"/>
      <c r="DJ32" s="609"/>
      <c r="DK32" s="610"/>
      <c r="DL32" s="614">
        <v>614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147200</v>
      </c>
      <c r="S33" s="609"/>
      <c r="T33" s="609"/>
      <c r="U33" s="609"/>
      <c r="V33" s="609"/>
      <c r="W33" s="609"/>
      <c r="X33" s="609"/>
      <c r="Y33" s="610"/>
      <c r="Z33" s="646">
        <v>0.5</v>
      </c>
      <c r="AA33" s="646"/>
      <c r="AB33" s="646"/>
      <c r="AC33" s="646"/>
      <c r="AD33" s="647">
        <v>50364</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98.8</v>
      </c>
      <c r="BH33" s="593"/>
      <c r="BI33" s="593"/>
      <c r="BJ33" s="593"/>
      <c r="BK33" s="593"/>
      <c r="BL33" s="593"/>
      <c r="BM33" s="639">
        <v>95.3</v>
      </c>
      <c r="BN33" s="593"/>
      <c r="BO33" s="593"/>
      <c r="BP33" s="593"/>
      <c r="BQ33" s="656"/>
      <c r="BR33" s="669">
        <v>98.8</v>
      </c>
      <c r="BS33" s="593"/>
      <c r="BT33" s="593"/>
      <c r="BU33" s="593"/>
      <c r="BV33" s="593"/>
      <c r="BW33" s="593"/>
      <c r="BX33" s="639">
        <v>95.4</v>
      </c>
      <c r="BY33" s="593"/>
      <c r="BZ33" s="593"/>
      <c r="CA33" s="593"/>
      <c r="CB33" s="656"/>
      <c r="CD33" s="605" t="s">
        <v>307</v>
      </c>
      <c r="CE33" s="606"/>
      <c r="CF33" s="606"/>
      <c r="CG33" s="606"/>
      <c r="CH33" s="606"/>
      <c r="CI33" s="606"/>
      <c r="CJ33" s="606"/>
      <c r="CK33" s="606"/>
      <c r="CL33" s="606"/>
      <c r="CM33" s="606"/>
      <c r="CN33" s="606"/>
      <c r="CO33" s="606"/>
      <c r="CP33" s="606"/>
      <c r="CQ33" s="607"/>
      <c r="CR33" s="608">
        <v>14250804</v>
      </c>
      <c r="CS33" s="621"/>
      <c r="CT33" s="621"/>
      <c r="CU33" s="621"/>
      <c r="CV33" s="621"/>
      <c r="CW33" s="621"/>
      <c r="CX33" s="621"/>
      <c r="CY33" s="622"/>
      <c r="CZ33" s="611">
        <v>48.6</v>
      </c>
      <c r="DA33" s="623"/>
      <c r="DB33" s="623"/>
      <c r="DC33" s="624"/>
      <c r="DD33" s="614">
        <v>10619352</v>
      </c>
      <c r="DE33" s="621"/>
      <c r="DF33" s="621"/>
      <c r="DG33" s="621"/>
      <c r="DH33" s="621"/>
      <c r="DI33" s="621"/>
      <c r="DJ33" s="621"/>
      <c r="DK33" s="622"/>
      <c r="DL33" s="614">
        <v>6059661</v>
      </c>
      <c r="DM33" s="621"/>
      <c r="DN33" s="621"/>
      <c r="DO33" s="621"/>
      <c r="DP33" s="621"/>
      <c r="DQ33" s="621"/>
      <c r="DR33" s="621"/>
      <c r="DS33" s="621"/>
      <c r="DT33" s="621"/>
      <c r="DU33" s="621"/>
      <c r="DV33" s="622"/>
      <c r="DW33" s="611">
        <v>34.6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1203741</v>
      </c>
      <c r="S34" s="609"/>
      <c r="T34" s="609"/>
      <c r="U34" s="609"/>
      <c r="V34" s="609"/>
      <c r="W34" s="609"/>
      <c r="X34" s="609"/>
      <c r="Y34" s="610"/>
      <c r="Z34" s="646">
        <v>3.9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3695177</v>
      </c>
      <c r="CS34" s="609"/>
      <c r="CT34" s="609"/>
      <c r="CU34" s="609"/>
      <c r="CV34" s="609"/>
      <c r="CW34" s="609"/>
      <c r="CX34" s="609"/>
      <c r="CY34" s="610"/>
      <c r="CZ34" s="611">
        <v>12.6</v>
      </c>
      <c r="DA34" s="623"/>
      <c r="DB34" s="623"/>
      <c r="DC34" s="624"/>
      <c r="DD34" s="614">
        <v>2738992</v>
      </c>
      <c r="DE34" s="609"/>
      <c r="DF34" s="609"/>
      <c r="DG34" s="609"/>
      <c r="DH34" s="609"/>
      <c r="DI34" s="609"/>
      <c r="DJ34" s="609"/>
      <c r="DK34" s="610"/>
      <c r="DL34" s="614">
        <v>2403716</v>
      </c>
      <c r="DM34" s="609"/>
      <c r="DN34" s="609"/>
      <c r="DO34" s="609"/>
      <c r="DP34" s="609"/>
      <c r="DQ34" s="609"/>
      <c r="DR34" s="609"/>
      <c r="DS34" s="609"/>
      <c r="DT34" s="609"/>
      <c r="DU34" s="609"/>
      <c r="DV34" s="610"/>
      <c r="DW34" s="611">
        <v>13.7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2028348</v>
      </c>
      <c r="S35" s="609"/>
      <c r="T35" s="609"/>
      <c r="U35" s="609"/>
      <c r="V35" s="609"/>
      <c r="W35" s="609"/>
      <c r="X35" s="609"/>
      <c r="Y35" s="610"/>
      <c r="Z35" s="646">
        <v>6.5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648765</v>
      </c>
      <c r="CS35" s="621"/>
      <c r="CT35" s="621"/>
      <c r="CU35" s="621"/>
      <c r="CV35" s="621"/>
      <c r="CW35" s="621"/>
      <c r="CX35" s="621"/>
      <c r="CY35" s="622"/>
      <c r="CZ35" s="611">
        <v>2.2000000000000002</v>
      </c>
      <c r="DA35" s="623"/>
      <c r="DB35" s="623"/>
      <c r="DC35" s="624"/>
      <c r="DD35" s="614">
        <v>562919</v>
      </c>
      <c r="DE35" s="621"/>
      <c r="DF35" s="621"/>
      <c r="DG35" s="621"/>
      <c r="DH35" s="621"/>
      <c r="DI35" s="621"/>
      <c r="DJ35" s="621"/>
      <c r="DK35" s="622"/>
      <c r="DL35" s="614">
        <v>557413</v>
      </c>
      <c r="DM35" s="621"/>
      <c r="DN35" s="621"/>
      <c r="DO35" s="621"/>
      <c r="DP35" s="621"/>
      <c r="DQ35" s="621"/>
      <c r="DR35" s="621"/>
      <c r="DS35" s="621"/>
      <c r="DT35" s="621"/>
      <c r="DU35" s="621"/>
      <c r="DV35" s="622"/>
      <c r="DW35" s="611">
        <v>3.2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1018136</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3509407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38427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4808711</v>
      </c>
      <c r="CS36" s="609"/>
      <c r="CT36" s="609"/>
      <c r="CU36" s="609"/>
      <c r="CV36" s="609"/>
      <c r="CW36" s="609"/>
      <c r="CX36" s="609"/>
      <c r="CY36" s="610"/>
      <c r="CZ36" s="611">
        <v>16.399999999999999</v>
      </c>
      <c r="DA36" s="623"/>
      <c r="DB36" s="623"/>
      <c r="DC36" s="624"/>
      <c r="DD36" s="614">
        <v>3742683</v>
      </c>
      <c r="DE36" s="609"/>
      <c r="DF36" s="609"/>
      <c r="DG36" s="609"/>
      <c r="DH36" s="609"/>
      <c r="DI36" s="609"/>
      <c r="DJ36" s="609"/>
      <c r="DK36" s="610"/>
      <c r="DL36" s="614">
        <v>1776062</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538794</v>
      </c>
      <c r="S37" s="609"/>
      <c r="T37" s="609"/>
      <c r="U37" s="609"/>
      <c r="V37" s="609"/>
      <c r="W37" s="609"/>
      <c r="X37" s="609"/>
      <c r="Y37" s="610"/>
      <c r="Z37" s="646">
        <v>1.7</v>
      </c>
      <c r="AA37" s="646"/>
      <c r="AB37" s="646"/>
      <c r="AC37" s="646"/>
      <c r="AD37" s="647">
        <v>51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1369011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84801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29796</v>
      </c>
      <c r="CS37" s="621"/>
      <c r="CT37" s="621"/>
      <c r="CU37" s="621"/>
      <c r="CV37" s="621"/>
      <c r="CW37" s="621"/>
      <c r="CX37" s="621"/>
      <c r="CY37" s="622"/>
      <c r="CZ37" s="611">
        <v>0.1</v>
      </c>
      <c r="DA37" s="623"/>
      <c r="DB37" s="623"/>
      <c r="DC37" s="624"/>
      <c r="DD37" s="614">
        <v>29796</v>
      </c>
      <c r="DE37" s="621"/>
      <c r="DF37" s="621"/>
      <c r="DG37" s="621"/>
      <c r="DH37" s="621"/>
      <c r="DI37" s="621"/>
      <c r="DJ37" s="621"/>
      <c r="DK37" s="622"/>
      <c r="DL37" s="614">
        <v>29796</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3491436</v>
      </c>
      <c r="S38" s="609"/>
      <c r="T38" s="609"/>
      <c r="U38" s="609"/>
      <c r="V38" s="609"/>
      <c r="W38" s="609"/>
      <c r="X38" s="609"/>
      <c r="Y38" s="610"/>
      <c r="Z38" s="646">
        <v>11.3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372072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3419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1768324</v>
      </c>
      <c r="CS38" s="609"/>
      <c r="CT38" s="609"/>
      <c r="CU38" s="609"/>
      <c r="CV38" s="609"/>
      <c r="CW38" s="609"/>
      <c r="CX38" s="609"/>
      <c r="CY38" s="610"/>
      <c r="CZ38" s="611">
        <v>6</v>
      </c>
      <c r="DA38" s="623"/>
      <c r="DB38" s="623"/>
      <c r="DC38" s="624"/>
      <c r="DD38" s="614">
        <v>1508498</v>
      </c>
      <c r="DE38" s="609"/>
      <c r="DF38" s="609"/>
      <c r="DG38" s="609"/>
      <c r="DH38" s="609"/>
      <c r="DI38" s="609"/>
      <c r="DJ38" s="609"/>
      <c r="DK38" s="610"/>
      <c r="DL38" s="614">
        <v>1322470</v>
      </c>
      <c r="DM38" s="609"/>
      <c r="DN38" s="609"/>
      <c r="DO38" s="609"/>
      <c r="DP38" s="609"/>
      <c r="DQ38" s="609"/>
      <c r="DR38" s="609"/>
      <c r="DS38" s="609"/>
      <c r="DT38" s="609"/>
      <c r="DU38" s="609"/>
      <c r="DV38" s="610"/>
      <c r="DW38" s="611">
        <v>7.6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10489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4741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3283491</v>
      </c>
      <c r="CS39" s="621"/>
      <c r="CT39" s="621"/>
      <c r="CU39" s="621"/>
      <c r="CV39" s="621"/>
      <c r="CW39" s="621"/>
      <c r="CX39" s="621"/>
      <c r="CY39" s="622"/>
      <c r="CZ39" s="611">
        <v>11.2</v>
      </c>
      <c r="DA39" s="623"/>
      <c r="DB39" s="623"/>
      <c r="DC39" s="624"/>
      <c r="DD39" s="614">
        <v>2066260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33036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46336</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31007452</v>
      </c>
      <c r="S41" s="633"/>
      <c r="T41" s="633"/>
      <c r="U41" s="633"/>
      <c r="V41" s="633"/>
      <c r="W41" s="633"/>
      <c r="X41" s="633"/>
      <c r="Y41" s="636"/>
      <c r="Z41" s="637">
        <v>100</v>
      </c>
      <c r="AA41" s="637"/>
      <c r="AB41" s="637"/>
      <c r="AC41" s="637"/>
      <c r="AD41" s="638">
        <v>17475837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317671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1440164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3979601</v>
      </c>
      <c r="CS42" s="621"/>
      <c r="CT42" s="621"/>
      <c r="CU42" s="621"/>
      <c r="CV42" s="621"/>
      <c r="CW42" s="621"/>
      <c r="CX42" s="621"/>
      <c r="CY42" s="622"/>
      <c r="CZ42" s="611">
        <v>13.6</v>
      </c>
      <c r="DA42" s="623"/>
      <c r="DB42" s="623"/>
      <c r="DC42" s="624"/>
      <c r="DD42" s="614">
        <v>301617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34438</v>
      </c>
      <c r="CS43" s="621"/>
      <c r="CT43" s="621"/>
      <c r="CU43" s="621"/>
      <c r="CV43" s="621"/>
      <c r="CW43" s="621"/>
      <c r="CX43" s="621"/>
      <c r="CY43" s="622"/>
      <c r="CZ43" s="611">
        <v>0.1</v>
      </c>
      <c r="DA43" s="623"/>
      <c r="DB43" s="623"/>
      <c r="DC43" s="624"/>
      <c r="DD43" s="614">
        <v>31038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3745558</v>
      </c>
      <c r="CS44" s="609"/>
      <c r="CT44" s="609"/>
      <c r="CU44" s="609"/>
      <c r="CV44" s="609"/>
      <c r="CW44" s="609"/>
      <c r="CX44" s="609"/>
      <c r="CY44" s="610"/>
      <c r="CZ44" s="611">
        <v>12.8</v>
      </c>
      <c r="DA44" s="612"/>
      <c r="DB44" s="612"/>
      <c r="DC44" s="613"/>
      <c r="DD44" s="614">
        <v>289433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537380</v>
      </c>
      <c r="CS45" s="621"/>
      <c r="CT45" s="621"/>
      <c r="CU45" s="621"/>
      <c r="CV45" s="621"/>
      <c r="CW45" s="621"/>
      <c r="CX45" s="621"/>
      <c r="CY45" s="622"/>
      <c r="CZ45" s="611">
        <v>1.8</v>
      </c>
      <c r="DA45" s="623"/>
      <c r="DB45" s="623"/>
      <c r="DC45" s="624"/>
      <c r="DD45" s="614">
        <v>44608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3022585</v>
      </c>
      <c r="CS46" s="609"/>
      <c r="CT46" s="609"/>
      <c r="CU46" s="609"/>
      <c r="CV46" s="609"/>
      <c r="CW46" s="609"/>
      <c r="CX46" s="609"/>
      <c r="CY46" s="610"/>
      <c r="CZ46" s="611">
        <v>10.3</v>
      </c>
      <c r="DA46" s="612"/>
      <c r="DB46" s="612"/>
      <c r="DC46" s="613"/>
      <c r="DD46" s="614">
        <v>231135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234043</v>
      </c>
      <c r="CS47" s="621"/>
      <c r="CT47" s="621"/>
      <c r="CU47" s="621"/>
      <c r="CV47" s="621"/>
      <c r="CW47" s="621"/>
      <c r="CX47" s="621"/>
      <c r="CY47" s="622"/>
      <c r="CZ47" s="611">
        <v>0.8</v>
      </c>
      <c r="DA47" s="623"/>
      <c r="DB47" s="623"/>
      <c r="DC47" s="624"/>
      <c r="DD47" s="614">
        <v>12184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29296393</v>
      </c>
      <c r="CS49" s="593"/>
      <c r="CT49" s="593"/>
      <c r="CU49" s="593"/>
      <c r="CV49" s="593"/>
      <c r="CW49" s="593"/>
      <c r="CX49" s="593"/>
      <c r="CY49" s="594"/>
      <c r="CZ49" s="595">
        <v>100</v>
      </c>
      <c r="DA49" s="596"/>
      <c r="DB49" s="596"/>
      <c r="DC49" s="597"/>
      <c r="DD49" s="598">
        <v>20327771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TwbMn7bqP2AT7wWj+/6eD3roD0fUSEAewB+o8fH5mPLaq+tFhXGnaT/vnnwgoGQBpvLniIGJ0+O7eObkSsrIA==" saltValue="n4c8jJRdts4ttrEOL4F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85" zoomScaleNormal="60" zoomScaleSheetLayoutView="85"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30948</v>
      </c>
      <c r="R7" s="1090"/>
      <c r="S7" s="1090"/>
      <c r="T7" s="1090"/>
      <c r="U7" s="1090"/>
      <c r="V7" s="1090">
        <v>29244</v>
      </c>
      <c r="W7" s="1090"/>
      <c r="X7" s="1090"/>
      <c r="Y7" s="1090"/>
      <c r="Z7" s="1090"/>
      <c r="AA7" s="1090">
        <v>1704</v>
      </c>
      <c r="AB7" s="1090"/>
      <c r="AC7" s="1090"/>
      <c r="AD7" s="1090"/>
      <c r="AE7" s="1091"/>
      <c r="AF7" s="1092">
        <v>1352</v>
      </c>
      <c r="AG7" s="1093"/>
      <c r="AH7" s="1093"/>
      <c r="AI7" s="1093"/>
      <c r="AJ7" s="1094"/>
      <c r="AK7" s="1095">
        <v>2024</v>
      </c>
      <c r="AL7" s="1096"/>
      <c r="AM7" s="1096"/>
      <c r="AN7" s="1096"/>
      <c r="AO7" s="1096"/>
      <c r="AP7" s="1096">
        <v>28718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561</v>
      </c>
      <c r="BT7" s="1087"/>
      <c r="BU7" s="1087"/>
      <c r="BV7" s="1087"/>
      <c r="BW7" s="1087"/>
      <c r="BX7" s="1087"/>
      <c r="BY7" s="1087"/>
      <c r="BZ7" s="1087"/>
      <c r="CA7" s="1087"/>
      <c r="CB7" s="1087"/>
      <c r="CC7" s="1087"/>
      <c r="CD7" s="1087"/>
      <c r="CE7" s="1087"/>
      <c r="CF7" s="1087"/>
      <c r="CG7" s="1099"/>
      <c r="CH7" s="1083">
        <v>6</v>
      </c>
      <c r="CI7" s="1084"/>
      <c r="CJ7" s="1084"/>
      <c r="CK7" s="1084"/>
      <c r="CL7" s="1085"/>
      <c r="CM7" s="1083">
        <v>40</v>
      </c>
      <c r="CN7" s="1084"/>
      <c r="CO7" s="1084"/>
      <c r="CP7" s="1084"/>
      <c r="CQ7" s="1085"/>
      <c r="CR7" s="1083">
        <v>10</v>
      </c>
      <c r="CS7" s="1084"/>
      <c r="CT7" s="1084"/>
      <c r="CU7" s="1084"/>
      <c r="CV7" s="1085"/>
      <c r="CW7" s="1083" t="s">
        <v>559</v>
      </c>
      <c r="CX7" s="1084"/>
      <c r="CY7" s="1084"/>
      <c r="CZ7" s="1084"/>
      <c r="DA7" s="1085"/>
      <c r="DB7" s="1083" t="s">
        <v>559</v>
      </c>
      <c r="DC7" s="1084"/>
      <c r="DD7" s="1084"/>
      <c r="DE7" s="1084"/>
      <c r="DF7" s="1085"/>
      <c r="DG7" s="1083" t="s">
        <v>559</v>
      </c>
      <c r="DH7" s="1084"/>
      <c r="DI7" s="1084"/>
      <c r="DJ7" s="1084"/>
      <c r="DK7" s="1085"/>
      <c r="DL7" s="1083" t="s">
        <v>559</v>
      </c>
      <c r="DM7" s="1084"/>
      <c r="DN7" s="1084"/>
      <c r="DO7" s="1084"/>
      <c r="DP7" s="1085"/>
      <c r="DQ7" s="1083" t="s">
        <v>559</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168</v>
      </c>
      <c r="R8" s="1026"/>
      <c r="S8" s="1026"/>
      <c r="T8" s="1026"/>
      <c r="U8" s="1026"/>
      <c r="V8" s="1026">
        <v>161</v>
      </c>
      <c r="W8" s="1026"/>
      <c r="X8" s="1026"/>
      <c r="Y8" s="1026"/>
      <c r="Z8" s="1026"/>
      <c r="AA8" s="1026">
        <v>7</v>
      </c>
      <c r="AB8" s="1026"/>
      <c r="AC8" s="1026"/>
      <c r="AD8" s="1026"/>
      <c r="AE8" s="1027"/>
      <c r="AF8" s="1022">
        <v>7</v>
      </c>
      <c r="AG8" s="1023"/>
      <c r="AH8" s="1023"/>
      <c r="AI8" s="1023"/>
      <c r="AJ8" s="1024"/>
      <c r="AK8" s="1067">
        <v>113</v>
      </c>
      <c r="AL8" s="1068"/>
      <c r="AM8" s="1068"/>
      <c r="AN8" s="1068"/>
      <c r="AO8" s="1068"/>
      <c r="AP8" s="1068">
        <v>187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562</v>
      </c>
      <c r="BT8" s="980"/>
      <c r="BU8" s="980"/>
      <c r="BV8" s="980"/>
      <c r="BW8" s="980"/>
      <c r="BX8" s="980"/>
      <c r="BY8" s="980"/>
      <c r="BZ8" s="980"/>
      <c r="CA8" s="980"/>
      <c r="CB8" s="980"/>
      <c r="CC8" s="980"/>
      <c r="CD8" s="980"/>
      <c r="CE8" s="980"/>
      <c r="CF8" s="980"/>
      <c r="CG8" s="1001"/>
      <c r="CH8" s="976">
        <v>-1</v>
      </c>
      <c r="CI8" s="977"/>
      <c r="CJ8" s="977"/>
      <c r="CK8" s="977"/>
      <c r="CL8" s="978"/>
      <c r="CM8" s="976">
        <v>-7</v>
      </c>
      <c r="CN8" s="977"/>
      <c r="CO8" s="977"/>
      <c r="CP8" s="977"/>
      <c r="CQ8" s="978"/>
      <c r="CR8" s="976">
        <v>4</v>
      </c>
      <c r="CS8" s="977"/>
      <c r="CT8" s="977"/>
      <c r="CU8" s="977"/>
      <c r="CV8" s="978"/>
      <c r="CW8" s="976" t="s">
        <v>551</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572</v>
      </c>
      <c r="BS9" s="979" t="s">
        <v>563</v>
      </c>
      <c r="BT9" s="980"/>
      <c r="BU9" s="980"/>
      <c r="BV9" s="980"/>
      <c r="BW9" s="980"/>
      <c r="BX9" s="980"/>
      <c r="BY9" s="980"/>
      <c r="BZ9" s="980"/>
      <c r="CA9" s="980"/>
      <c r="CB9" s="980"/>
      <c r="CC9" s="980"/>
      <c r="CD9" s="980"/>
      <c r="CE9" s="980"/>
      <c r="CF9" s="980"/>
      <c r="CG9" s="1001"/>
      <c r="CH9" s="976">
        <v>2</v>
      </c>
      <c r="CI9" s="977"/>
      <c r="CJ9" s="977"/>
      <c r="CK9" s="977"/>
      <c r="CL9" s="978"/>
      <c r="CM9" s="976">
        <v>83</v>
      </c>
      <c r="CN9" s="977"/>
      <c r="CO9" s="977"/>
      <c r="CP9" s="977"/>
      <c r="CQ9" s="978"/>
      <c r="CR9" s="976">
        <v>6</v>
      </c>
      <c r="CS9" s="977"/>
      <c r="CT9" s="977"/>
      <c r="CU9" s="977"/>
      <c r="CV9" s="978"/>
      <c r="CW9" s="976" t="s">
        <v>551</v>
      </c>
      <c r="CX9" s="977"/>
      <c r="CY9" s="977"/>
      <c r="CZ9" s="977"/>
      <c r="DA9" s="978"/>
      <c r="DB9" s="976" t="s">
        <v>551</v>
      </c>
      <c r="DC9" s="977"/>
      <c r="DD9" s="977"/>
      <c r="DE9" s="977"/>
      <c r="DF9" s="978"/>
      <c r="DG9" s="976" t="s">
        <v>551</v>
      </c>
      <c r="DH9" s="977"/>
      <c r="DI9" s="977"/>
      <c r="DJ9" s="977"/>
      <c r="DK9" s="978"/>
      <c r="DL9" s="976" t="s">
        <v>551</v>
      </c>
      <c r="DM9" s="977"/>
      <c r="DN9" s="977"/>
      <c r="DO9" s="977"/>
      <c r="DP9" s="978"/>
      <c r="DQ9" s="976" t="s">
        <v>551</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564</v>
      </c>
      <c r="BT10" s="980"/>
      <c r="BU10" s="980"/>
      <c r="BV10" s="980"/>
      <c r="BW10" s="980"/>
      <c r="BX10" s="980"/>
      <c r="BY10" s="980"/>
      <c r="BZ10" s="980"/>
      <c r="CA10" s="980"/>
      <c r="CB10" s="980"/>
      <c r="CC10" s="980"/>
      <c r="CD10" s="980"/>
      <c r="CE10" s="980"/>
      <c r="CF10" s="980"/>
      <c r="CG10" s="1001"/>
      <c r="CH10" s="976">
        <v>-3</v>
      </c>
      <c r="CI10" s="977"/>
      <c r="CJ10" s="977"/>
      <c r="CK10" s="977"/>
      <c r="CL10" s="978"/>
      <c r="CM10" s="976">
        <v>81</v>
      </c>
      <c r="CN10" s="977"/>
      <c r="CO10" s="977"/>
      <c r="CP10" s="977"/>
      <c r="CQ10" s="978"/>
      <c r="CR10" s="976">
        <v>40</v>
      </c>
      <c r="CS10" s="977"/>
      <c r="CT10" s="977"/>
      <c r="CU10" s="977"/>
      <c r="CV10" s="978"/>
      <c r="CW10" s="976" t="s">
        <v>551</v>
      </c>
      <c r="CX10" s="977"/>
      <c r="CY10" s="977"/>
      <c r="CZ10" s="977"/>
      <c r="DA10" s="978"/>
      <c r="DB10" s="976" t="s">
        <v>551</v>
      </c>
      <c r="DC10" s="977"/>
      <c r="DD10" s="977"/>
      <c r="DE10" s="977"/>
      <c r="DF10" s="978"/>
      <c r="DG10" s="976" t="s">
        <v>551</v>
      </c>
      <c r="DH10" s="977"/>
      <c r="DI10" s="977"/>
      <c r="DJ10" s="977"/>
      <c r="DK10" s="978"/>
      <c r="DL10" s="976" t="s">
        <v>551</v>
      </c>
      <c r="DM10" s="977"/>
      <c r="DN10" s="977"/>
      <c r="DO10" s="977"/>
      <c r="DP10" s="978"/>
      <c r="DQ10" s="976" t="s">
        <v>551</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565</v>
      </c>
      <c r="BT11" s="980"/>
      <c r="BU11" s="980"/>
      <c r="BV11" s="980"/>
      <c r="BW11" s="980"/>
      <c r="BX11" s="980"/>
      <c r="BY11" s="980"/>
      <c r="BZ11" s="980"/>
      <c r="CA11" s="980"/>
      <c r="CB11" s="980"/>
      <c r="CC11" s="980"/>
      <c r="CD11" s="980"/>
      <c r="CE11" s="980"/>
      <c r="CF11" s="980"/>
      <c r="CG11" s="1001"/>
      <c r="CH11" s="976">
        <v>-17</v>
      </c>
      <c r="CI11" s="977"/>
      <c r="CJ11" s="977"/>
      <c r="CK11" s="977"/>
      <c r="CL11" s="978"/>
      <c r="CM11" s="976">
        <v>1941</v>
      </c>
      <c r="CN11" s="977"/>
      <c r="CO11" s="977"/>
      <c r="CP11" s="977"/>
      <c r="CQ11" s="978"/>
      <c r="CR11" s="976">
        <v>873</v>
      </c>
      <c r="CS11" s="977"/>
      <c r="CT11" s="977"/>
      <c r="CU11" s="977"/>
      <c r="CV11" s="978"/>
      <c r="CW11" s="976">
        <v>131</v>
      </c>
      <c r="CX11" s="977"/>
      <c r="CY11" s="977"/>
      <c r="CZ11" s="977"/>
      <c r="DA11" s="978"/>
      <c r="DB11" s="976">
        <v>644</v>
      </c>
      <c r="DC11" s="977"/>
      <c r="DD11" s="977"/>
      <c r="DE11" s="977"/>
      <c r="DF11" s="978"/>
      <c r="DG11" s="976" t="s">
        <v>551</v>
      </c>
      <c r="DH11" s="977"/>
      <c r="DI11" s="977"/>
      <c r="DJ11" s="977"/>
      <c r="DK11" s="978"/>
      <c r="DL11" s="976" t="s">
        <v>551</v>
      </c>
      <c r="DM11" s="977"/>
      <c r="DN11" s="977"/>
      <c r="DO11" s="977"/>
      <c r="DP11" s="978"/>
      <c r="DQ11" s="976" t="s">
        <v>551</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t="s">
        <v>572</v>
      </c>
      <c r="BS12" s="979" t="s">
        <v>566</v>
      </c>
      <c r="BT12" s="980"/>
      <c r="BU12" s="980"/>
      <c r="BV12" s="980"/>
      <c r="BW12" s="980"/>
      <c r="BX12" s="980"/>
      <c r="BY12" s="980"/>
      <c r="BZ12" s="980"/>
      <c r="CA12" s="980"/>
      <c r="CB12" s="980"/>
      <c r="CC12" s="980"/>
      <c r="CD12" s="980"/>
      <c r="CE12" s="980"/>
      <c r="CF12" s="980"/>
      <c r="CG12" s="1001"/>
      <c r="CH12" s="976">
        <v>2052</v>
      </c>
      <c r="CI12" s="977"/>
      <c r="CJ12" s="977"/>
      <c r="CK12" s="977"/>
      <c r="CL12" s="978"/>
      <c r="CM12" s="976">
        <v>56012</v>
      </c>
      <c r="CN12" s="977"/>
      <c r="CO12" s="977"/>
      <c r="CP12" s="977"/>
      <c r="CQ12" s="978"/>
      <c r="CR12" s="976">
        <v>21</v>
      </c>
      <c r="CS12" s="977"/>
      <c r="CT12" s="977"/>
      <c r="CU12" s="977"/>
      <c r="CV12" s="978"/>
      <c r="CW12" s="976" t="s">
        <v>551</v>
      </c>
      <c r="CX12" s="977"/>
      <c r="CY12" s="977"/>
      <c r="CZ12" s="977"/>
      <c r="DA12" s="978"/>
      <c r="DB12" s="976" t="s">
        <v>551</v>
      </c>
      <c r="DC12" s="977"/>
      <c r="DD12" s="977"/>
      <c r="DE12" s="977"/>
      <c r="DF12" s="978"/>
      <c r="DG12" s="976" t="s">
        <v>551</v>
      </c>
      <c r="DH12" s="977"/>
      <c r="DI12" s="977"/>
      <c r="DJ12" s="977"/>
      <c r="DK12" s="978"/>
      <c r="DL12" s="976">
        <v>12</v>
      </c>
      <c r="DM12" s="977"/>
      <c r="DN12" s="977"/>
      <c r="DO12" s="977"/>
      <c r="DP12" s="978"/>
      <c r="DQ12" s="976">
        <v>1</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31007</v>
      </c>
      <c r="R23" s="1048"/>
      <c r="S23" s="1048"/>
      <c r="T23" s="1048"/>
      <c r="U23" s="1048"/>
      <c r="V23" s="1048">
        <v>29296</v>
      </c>
      <c r="W23" s="1048"/>
      <c r="X23" s="1048"/>
      <c r="Y23" s="1048"/>
      <c r="Z23" s="1048"/>
      <c r="AA23" s="1048">
        <v>1711</v>
      </c>
      <c r="AB23" s="1048"/>
      <c r="AC23" s="1048"/>
      <c r="AD23" s="1048"/>
      <c r="AE23" s="1055"/>
      <c r="AF23" s="1056">
        <v>1359</v>
      </c>
      <c r="AG23" s="1048"/>
      <c r="AH23" s="1048"/>
      <c r="AI23" s="1048"/>
      <c r="AJ23" s="1057"/>
      <c r="AK23" s="1058"/>
      <c r="AL23" s="1059"/>
      <c r="AM23" s="1059"/>
      <c r="AN23" s="1059"/>
      <c r="AO23" s="1059"/>
      <c r="AP23" s="1048">
        <v>28905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3317</v>
      </c>
      <c r="R28" s="1038"/>
      <c r="S28" s="1038"/>
      <c r="T28" s="1038"/>
      <c r="U28" s="1038"/>
      <c r="V28" s="1038">
        <v>3250</v>
      </c>
      <c r="W28" s="1038"/>
      <c r="X28" s="1038"/>
      <c r="Y28" s="1038"/>
      <c r="Z28" s="1038"/>
      <c r="AA28" s="1038">
        <v>67</v>
      </c>
      <c r="AB28" s="1038"/>
      <c r="AC28" s="1038"/>
      <c r="AD28" s="1038"/>
      <c r="AE28" s="1039"/>
      <c r="AF28" s="1040">
        <v>67</v>
      </c>
      <c r="AG28" s="1038"/>
      <c r="AH28" s="1038"/>
      <c r="AI28" s="1038"/>
      <c r="AJ28" s="1041"/>
      <c r="AK28" s="1029">
        <f>268+78</f>
        <v>346</v>
      </c>
      <c r="AL28" s="1030"/>
      <c r="AM28" s="1030"/>
      <c r="AN28" s="1030"/>
      <c r="AO28" s="1030"/>
      <c r="AP28" s="1030">
        <v>42</v>
      </c>
      <c r="AQ28" s="1030"/>
      <c r="AR28" s="1030"/>
      <c r="AS28" s="1030"/>
      <c r="AT28" s="1030"/>
      <c r="AU28" s="958">
        <v>18</v>
      </c>
      <c r="AV28" s="958"/>
      <c r="AW28" s="958"/>
      <c r="AX28" s="958"/>
      <c r="AY28" s="958"/>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601</v>
      </c>
      <c r="R29" s="1026"/>
      <c r="S29" s="1026"/>
      <c r="T29" s="1026"/>
      <c r="U29" s="1026"/>
      <c r="V29" s="1026">
        <v>599</v>
      </c>
      <c r="W29" s="1026"/>
      <c r="X29" s="1026"/>
      <c r="Y29" s="1026"/>
      <c r="Z29" s="1026"/>
      <c r="AA29" s="1026">
        <v>2</v>
      </c>
      <c r="AB29" s="1026"/>
      <c r="AC29" s="1026"/>
      <c r="AD29" s="1026"/>
      <c r="AE29" s="1027"/>
      <c r="AF29" s="1022">
        <v>2</v>
      </c>
      <c r="AG29" s="1023"/>
      <c r="AH29" s="1023"/>
      <c r="AI29" s="1023"/>
      <c r="AJ29" s="1024"/>
      <c r="AK29" s="967">
        <v>156</v>
      </c>
      <c r="AL29" s="958"/>
      <c r="AM29" s="958"/>
      <c r="AN29" s="958"/>
      <c r="AO29" s="958"/>
      <c r="AP29" s="1028" t="s">
        <v>551</v>
      </c>
      <c r="AQ29" s="1028"/>
      <c r="AR29" s="1028"/>
      <c r="AS29" s="1028"/>
      <c r="AT29" s="1028"/>
      <c r="AU29" s="1028" t="s">
        <v>551</v>
      </c>
      <c r="AV29" s="1028"/>
      <c r="AW29" s="1028"/>
      <c r="AX29" s="1028"/>
      <c r="AY29" s="1028"/>
      <c r="AZ29" s="1028" t="s">
        <v>552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5192</v>
      </c>
      <c r="R30" s="1026"/>
      <c r="S30" s="1026"/>
      <c r="T30" s="1026"/>
      <c r="U30" s="1026"/>
      <c r="V30" s="1026">
        <v>4925</v>
      </c>
      <c r="W30" s="1026"/>
      <c r="X30" s="1026"/>
      <c r="Y30" s="1026"/>
      <c r="Z30" s="1026"/>
      <c r="AA30" s="1026">
        <v>267</v>
      </c>
      <c r="AB30" s="1026"/>
      <c r="AC30" s="1026"/>
      <c r="AD30" s="1026"/>
      <c r="AE30" s="1027"/>
      <c r="AF30" s="1022">
        <v>267</v>
      </c>
      <c r="AG30" s="1023"/>
      <c r="AH30" s="1023"/>
      <c r="AI30" s="1023"/>
      <c r="AJ30" s="1024"/>
      <c r="AK30" s="967">
        <v>807</v>
      </c>
      <c r="AL30" s="958"/>
      <c r="AM30" s="958"/>
      <c r="AN30" s="958"/>
      <c r="AO30" s="958"/>
      <c r="AP30" s="958">
        <v>71</v>
      </c>
      <c r="AQ30" s="958"/>
      <c r="AR30" s="958"/>
      <c r="AS30" s="958"/>
      <c r="AT30" s="958"/>
      <c r="AU30" s="958">
        <v>71</v>
      </c>
      <c r="AV30" s="958"/>
      <c r="AW30" s="958"/>
      <c r="AX30" s="958"/>
      <c r="AY30" s="958"/>
      <c r="AZ30" s="1028" t="s">
        <v>552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1022</v>
      </c>
      <c r="R31" s="1026"/>
      <c r="S31" s="1026"/>
      <c r="T31" s="1026"/>
      <c r="U31" s="1026"/>
      <c r="V31" s="1026">
        <v>969</v>
      </c>
      <c r="W31" s="1026"/>
      <c r="X31" s="1026"/>
      <c r="Y31" s="1026"/>
      <c r="Z31" s="1026"/>
      <c r="AA31" s="1026">
        <v>53</v>
      </c>
      <c r="AB31" s="1026"/>
      <c r="AC31" s="1026"/>
      <c r="AD31" s="1026"/>
      <c r="AE31" s="1027"/>
      <c r="AF31" s="1022">
        <v>1160</v>
      </c>
      <c r="AG31" s="1023"/>
      <c r="AH31" s="1023"/>
      <c r="AI31" s="1023"/>
      <c r="AJ31" s="1024"/>
      <c r="AK31" s="967">
        <v>372</v>
      </c>
      <c r="AL31" s="958"/>
      <c r="AM31" s="958"/>
      <c r="AN31" s="958"/>
      <c r="AO31" s="958"/>
      <c r="AP31" s="958">
        <v>3899</v>
      </c>
      <c r="AQ31" s="958"/>
      <c r="AR31" s="958"/>
      <c r="AS31" s="958"/>
      <c r="AT31" s="958"/>
      <c r="AU31" s="958">
        <v>1649</v>
      </c>
      <c r="AV31" s="958"/>
      <c r="AW31" s="958"/>
      <c r="AX31" s="958"/>
      <c r="AY31" s="958"/>
      <c r="AZ31" s="1028" t="s">
        <v>552</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f>695+414+129+20+174+6</f>
        <v>1438</v>
      </c>
      <c r="R32" s="1026"/>
      <c r="S32" s="1026"/>
      <c r="T32" s="1026"/>
      <c r="U32" s="1026"/>
      <c r="V32" s="1026">
        <f>636+399+126+19+167+6</f>
        <v>1353</v>
      </c>
      <c r="W32" s="1026"/>
      <c r="X32" s="1026"/>
      <c r="Y32" s="1026"/>
      <c r="Z32" s="1026"/>
      <c r="AA32" s="1026">
        <f>59+15+3+2+7+0</f>
        <v>86</v>
      </c>
      <c r="AB32" s="1026"/>
      <c r="AC32" s="1026"/>
      <c r="AD32" s="1026"/>
      <c r="AE32" s="1027"/>
      <c r="AF32" s="1022">
        <v>283</v>
      </c>
      <c r="AG32" s="1023"/>
      <c r="AH32" s="1023"/>
      <c r="AI32" s="1023"/>
      <c r="AJ32" s="1024"/>
      <c r="AK32" s="967">
        <f>874+294+74+19+107+1</f>
        <v>1369</v>
      </c>
      <c r="AL32" s="958"/>
      <c r="AM32" s="958"/>
      <c r="AN32" s="958"/>
      <c r="AO32" s="958"/>
      <c r="AP32" s="958">
        <v>8260</v>
      </c>
      <c r="AQ32" s="958"/>
      <c r="AR32" s="958"/>
      <c r="AS32" s="958"/>
      <c r="AT32" s="958"/>
      <c r="AU32" s="958">
        <v>7079</v>
      </c>
      <c r="AV32" s="958"/>
      <c r="AW32" s="958"/>
      <c r="AX32" s="958"/>
      <c r="AY32" s="958"/>
      <c r="AZ32" s="1028" t="s">
        <v>552</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f>94+13+10</f>
        <v>117</v>
      </c>
      <c r="R33" s="1026"/>
      <c r="S33" s="1026"/>
      <c r="T33" s="1026"/>
      <c r="U33" s="1026"/>
      <c r="V33" s="1026">
        <v>108</v>
      </c>
      <c r="W33" s="1026"/>
      <c r="X33" s="1026"/>
      <c r="Y33" s="1026"/>
      <c r="Z33" s="1026"/>
      <c r="AA33" s="1026">
        <v>10</v>
      </c>
      <c r="AB33" s="1026"/>
      <c r="AC33" s="1026"/>
      <c r="AD33" s="1026"/>
      <c r="AE33" s="1027"/>
      <c r="AF33" s="1022">
        <v>10</v>
      </c>
      <c r="AG33" s="1023"/>
      <c r="AH33" s="1023"/>
      <c r="AI33" s="1023"/>
      <c r="AJ33" s="1024"/>
      <c r="AK33" s="967">
        <v>14</v>
      </c>
      <c r="AL33" s="958"/>
      <c r="AM33" s="958"/>
      <c r="AN33" s="958"/>
      <c r="AO33" s="958"/>
      <c r="AP33" s="1028" t="s">
        <v>551</v>
      </c>
      <c r="AQ33" s="1028"/>
      <c r="AR33" s="1028"/>
      <c r="AS33" s="1028"/>
      <c r="AT33" s="1028"/>
      <c r="AU33" s="1028" t="s">
        <v>552</v>
      </c>
      <c r="AV33" s="1028"/>
      <c r="AW33" s="1028"/>
      <c r="AX33" s="1028"/>
      <c r="AY33" s="1028"/>
      <c r="AZ33" s="1028" t="s">
        <v>552</v>
      </c>
      <c r="BA33" s="1028"/>
      <c r="BB33" s="1028"/>
      <c r="BC33" s="1028"/>
      <c r="BD33" s="1028"/>
      <c r="BE33" s="959" t="s">
        <v>396</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1790</v>
      </c>
      <c r="AG63" s="946"/>
      <c r="AH63" s="946"/>
      <c r="AI63" s="946"/>
      <c r="AJ63" s="1009"/>
      <c r="AK63" s="1010"/>
      <c r="AL63" s="950"/>
      <c r="AM63" s="950"/>
      <c r="AN63" s="950"/>
      <c r="AO63" s="950"/>
      <c r="AP63" s="946">
        <v>12272</v>
      </c>
      <c r="AQ63" s="946"/>
      <c r="AR63" s="946"/>
      <c r="AS63" s="946"/>
      <c r="AT63" s="946"/>
      <c r="AU63" s="946">
        <v>8816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553</v>
      </c>
      <c r="C68" s="973"/>
      <c r="D68" s="973"/>
      <c r="E68" s="973"/>
      <c r="F68" s="973"/>
      <c r="G68" s="973"/>
      <c r="H68" s="973"/>
      <c r="I68" s="973"/>
      <c r="J68" s="973"/>
      <c r="K68" s="973"/>
      <c r="L68" s="973"/>
      <c r="M68" s="973"/>
      <c r="N68" s="973"/>
      <c r="O68" s="973"/>
      <c r="P68" s="974"/>
      <c r="Q68" s="975">
        <v>1199</v>
      </c>
      <c r="R68" s="969"/>
      <c r="S68" s="969"/>
      <c r="T68" s="969"/>
      <c r="U68" s="969"/>
      <c r="V68" s="969">
        <v>1199</v>
      </c>
      <c r="W68" s="969"/>
      <c r="X68" s="969"/>
      <c r="Y68" s="969"/>
      <c r="Z68" s="969"/>
      <c r="AA68" s="969" t="s">
        <v>559</v>
      </c>
      <c r="AB68" s="969"/>
      <c r="AC68" s="969"/>
      <c r="AD68" s="969"/>
      <c r="AE68" s="969"/>
      <c r="AF68" s="969" t="s">
        <v>560</v>
      </c>
      <c r="AG68" s="969"/>
      <c r="AH68" s="969"/>
      <c r="AI68" s="969"/>
      <c r="AJ68" s="969"/>
      <c r="AK68" s="969" t="s">
        <v>559</v>
      </c>
      <c r="AL68" s="969"/>
      <c r="AM68" s="969"/>
      <c r="AN68" s="969"/>
      <c r="AO68" s="969"/>
      <c r="AP68" s="969" t="s">
        <v>559</v>
      </c>
      <c r="AQ68" s="969"/>
      <c r="AR68" s="969"/>
      <c r="AS68" s="969"/>
      <c r="AT68" s="969"/>
      <c r="AU68" s="969" t="s">
        <v>560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554</v>
      </c>
      <c r="C69" s="962"/>
      <c r="D69" s="962"/>
      <c r="E69" s="962"/>
      <c r="F69" s="962"/>
      <c r="G69" s="962"/>
      <c r="H69" s="962"/>
      <c r="I69" s="962"/>
      <c r="J69" s="962"/>
      <c r="K69" s="962"/>
      <c r="L69" s="962"/>
      <c r="M69" s="962"/>
      <c r="N69" s="962"/>
      <c r="O69" s="962"/>
      <c r="P69" s="963"/>
      <c r="Q69" s="964">
        <v>313311</v>
      </c>
      <c r="R69" s="958"/>
      <c r="S69" s="958"/>
      <c r="T69" s="958"/>
      <c r="U69" s="958"/>
      <c r="V69" s="958">
        <v>310666</v>
      </c>
      <c r="W69" s="958"/>
      <c r="X69" s="958"/>
      <c r="Y69" s="958"/>
      <c r="Z69" s="958"/>
      <c r="AA69" s="958">
        <v>2644</v>
      </c>
      <c r="AB69" s="958"/>
      <c r="AC69" s="958"/>
      <c r="AD69" s="958"/>
      <c r="AE69" s="958"/>
      <c r="AF69" s="958">
        <v>2644</v>
      </c>
      <c r="AG69" s="958"/>
      <c r="AH69" s="958"/>
      <c r="AI69" s="958"/>
      <c r="AJ69" s="958"/>
      <c r="AK69" s="958">
        <v>2298</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555</v>
      </c>
      <c r="C70" s="962"/>
      <c r="D70" s="962"/>
      <c r="E70" s="962"/>
      <c r="F70" s="962"/>
      <c r="G70" s="962"/>
      <c r="H70" s="962"/>
      <c r="I70" s="962"/>
      <c r="J70" s="962"/>
      <c r="K70" s="962"/>
      <c r="L70" s="962"/>
      <c r="M70" s="962"/>
      <c r="N70" s="962"/>
      <c r="O70" s="962"/>
      <c r="P70" s="963"/>
      <c r="Q70" s="964">
        <v>6442</v>
      </c>
      <c r="R70" s="958"/>
      <c r="S70" s="958"/>
      <c r="T70" s="958"/>
      <c r="U70" s="958"/>
      <c r="V70" s="958">
        <v>6301</v>
      </c>
      <c r="W70" s="958"/>
      <c r="X70" s="958"/>
      <c r="Y70" s="958"/>
      <c r="Z70" s="958"/>
      <c r="AA70" s="958">
        <v>141</v>
      </c>
      <c r="AB70" s="958"/>
      <c r="AC70" s="958"/>
      <c r="AD70" s="958"/>
      <c r="AE70" s="958"/>
      <c r="AF70" s="958">
        <v>141</v>
      </c>
      <c r="AG70" s="958"/>
      <c r="AH70" s="958"/>
      <c r="AI70" s="958"/>
      <c r="AJ70" s="958"/>
      <c r="AK70" s="958">
        <v>20</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556</v>
      </c>
      <c r="C71" s="962"/>
      <c r="D71" s="962"/>
      <c r="E71" s="962"/>
      <c r="F71" s="962"/>
      <c r="G71" s="962"/>
      <c r="H71" s="962"/>
      <c r="I71" s="962"/>
      <c r="J71" s="962"/>
      <c r="K71" s="962"/>
      <c r="L71" s="962"/>
      <c r="M71" s="962"/>
      <c r="N71" s="962"/>
      <c r="O71" s="962"/>
      <c r="P71" s="963"/>
      <c r="Q71" s="964">
        <v>739</v>
      </c>
      <c r="R71" s="958"/>
      <c r="S71" s="958"/>
      <c r="T71" s="958"/>
      <c r="U71" s="958"/>
      <c r="V71" s="958">
        <v>371</v>
      </c>
      <c r="W71" s="958"/>
      <c r="X71" s="958"/>
      <c r="Y71" s="958"/>
      <c r="Z71" s="958"/>
      <c r="AA71" s="958">
        <v>368</v>
      </c>
      <c r="AB71" s="958"/>
      <c r="AC71" s="958"/>
      <c r="AD71" s="958"/>
      <c r="AE71" s="958"/>
      <c r="AF71" s="958">
        <v>368</v>
      </c>
      <c r="AG71" s="958"/>
      <c r="AH71" s="958"/>
      <c r="AI71" s="958"/>
      <c r="AJ71" s="958"/>
      <c r="AK71" s="958" t="s">
        <v>488</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557</v>
      </c>
      <c r="C72" s="962"/>
      <c r="D72" s="962"/>
      <c r="E72" s="962"/>
      <c r="F72" s="962"/>
      <c r="G72" s="962"/>
      <c r="H72" s="962"/>
      <c r="I72" s="962"/>
      <c r="J72" s="962"/>
      <c r="K72" s="962"/>
      <c r="L72" s="962"/>
      <c r="M72" s="962"/>
      <c r="N72" s="962"/>
      <c r="O72" s="962"/>
      <c r="P72" s="963"/>
      <c r="Q72" s="964">
        <v>257</v>
      </c>
      <c r="R72" s="958"/>
      <c r="S72" s="958"/>
      <c r="T72" s="958"/>
      <c r="U72" s="958"/>
      <c r="V72" s="958">
        <v>221</v>
      </c>
      <c r="W72" s="958"/>
      <c r="X72" s="958"/>
      <c r="Y72" s="958"/>
      <c r="Z72" s="958"/>
      <c r="AA72" s="958">
        <v>36</v>
      </c>
      <c r="AB72" s="958"/>
      <c r="AC72" s="958"/>
      <c r="AD72" s="958"/>
      <c r="AE72" s="958"/>
      <c r="AF72" s="958">
        <v>36</v>
      </c>
      <c r="AG72" s="958"/>
      <c r="AH72" s="958"/>
      <c r="AI72" s="958"/>
      <c r="AJ72" s="958"/>
      <c r="AK72" s="958">
        <v>255</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558</v>
      </c>
      <c r="C73" s="962"/>
      <c r="D73" s="962"/>
      <c r="E73" s="962"/>
      <c r="F73" s="962"/>
      <c r="G73" s="962"/>
      <c r="H73" s="962"/>
      <c r="I73" s="962"/>
      <c r="J73" s="962"/>
      <c r="K73" s="962"/>
      <c r="L73" s="962"/>
      <c r="M73" s="962"/>
      <c r="N73" s="962"/>
      <c r="O73" s="962"/>
      <c r="P73" s="963"/>
      <c r="Q73" s="964">
        <v>101</v>
      </c>
      <c r="R73" s="958"/>
      <c r="S73" s="958"/>
      <c r="T73" s="958"/>
      <c r="U73" s="958"/>
      <c r="V73" s="958">
        <v>91</v>
      </c>
      <c r="W73" s="958"/>
      <c r="X73" s="958"/>
      <c r="Y73" s="958"/>
      <c r="Z73" s="958"/>
      <c r="AA73" s="958">
        <v>11</v>
      </c>
      <c r="AB73" s="958"/>
      <c r="AC73" s="958"/>
      <c r="AD73" s="958"/>
      <c r="AE73" s="958"/>
      <c r="AF73" s="958">
        <v>11</v>
      </c>
      <c r="AG73" s="958"/>
      <c r="AH73" s="958"/>
      <c r="AI73" s="958"/>
      <c r="AJ73" s="958"/>
      <c r="AK73" s="958">
        <v>28</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3200</v>
      </c>
      <c r="AG88" s="946"/>
      <c r="AH88" s="946"/>
      <c r="AI88" s="946"/>
      <c r="AJ88" s="946"/>
      <c r="AK88" s="950"/>
      <c r="AL88" s="950"/>
      <c r="AM88" s="950"/>
      <c r="AN88" s="950"/>
      <c r="AO88" s="950"/>
      <c r="AP88" s="946" t="s">
        <v>559</v>
      </c>
      <c r="AQ88" s="946"/>
      <c r="AR88" s="946"/>
      <c r="AS88" s="946"/>
      <c r="AT88" s="946"/>
      <c r="AU88" s="946" t="s">
        <v>559</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954</v>
      </c>
      <c r="CS102" s="940"/>
      <c r="CT102" s="940"/>
      <c r="CU102" s="940"/>
      <c r="CV102" s="941"/>
      <c r="CW102" s="939">
        <v>131</v>
      </c>
      <c r="CX102" s="940"/>
      <c r="CY102" s="940"/>
      <c r="CZ102" s="940"/>
      <c r="DA102" s="941"/>
      <c r="DB102" s="939">
        <v>644</v>
      </c>
      <c r="DC102" s="940"/>
      <c r="DD102" s="940"/>
      <c r="DE102" s="940"/>
      <c r="DF102" s="941"/>
      <c r="DG102" s="939" t="s">
        <v>559</v>
      </c>
      <c r="DH102" s="940"/>
      <c r="DI102" s="940"/>
      <c r="DJ102" s="940"/>
      <c r="DK102" s="941"/>
      <c r="DL102" s="939">
        <v>10</v>
      </c>
      <c r="DM102" s="940"/>
      <c r="DN102" s="940"/>
      <c r="DO102" s="940"/>
      <c r="DP102" s="941"/>
      <c r="DQ102" s="939">
        <v>1</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3374425</v>
      </c>
      <c r="AB110" s="876"/>
      <c r="AC110" s="876"/>
      <c r="AD110" s="876"/>
      <c r="AE110" s="877"/>
      <c r="AF110" s="878">
        <v>3195939</v>
      </c>
      <c r="AG110" s="876"/>
      <c r="AH110" s="876"/>
      <c r="AI110" s="876"/>
      <c r="AJ110" s="877"/>
      <c r="AK110" s="878">
        <v>3240500</v>
      </c>
      <c r="AL110" s="876"/>
      <c r="AM110" s="876"/>
      <c r="AN110" s="876"/>
      <c r="AO110" s="877"/>
      <c r="AP110" s="879">
        <v>24.8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28640490</v>
      </c>
      <c r="BR110" s="829"/>
      <c r="BS110" s="829"/>
      <c r="BT110" s="829"/>
      <c r="BU110" s="829"/>
      <c r="BV110" s="829">
        <v>29106294</v>
      </c>
      <c r="BW110" s="829"/>
      <c r="BX110" s="829"/>
      <c r="BY110" s="829"/>
      <c r="BZ110" s="829"/>
      <c r="CA110" s="829">
        <v>28905181</v>
      </c>
      <c r="CB110" s="829"/>
      <c r="CC110" s="829"/>
      <c r="CD110" s="829"/>
      <c r="CE110" s="829"/>
      <c r="CF110" s="853">
        <v>221.6</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12366</v>
      </c>
      <c r="BR111" s="804"/>
      <c r="BS111" s="804"/>
      <c r="BT111" s="804"/>
      <c r="BU111" s="804"/>
      <c r="BV111" s="804">
        <v>8838</v>
      </c>
      <c r="BW111" s="804"/>
      <c r="BX111" s="804"/>
      <c r="BY111" s="804"/>
      <c r="BZ111" s="804"/>
      <c r="CA111" s="804">
        <v>5251</v>
      </c>
      <c r="CB111" s="804"/>
      <c r="CC111" s="804"/>
      <c r="CD111" s="804"/>
      <c r="CE111" s="804"/>
      <c r="CF111" s="862">
        <v>0</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9766234</v>
      </c>
      <c r="BR112" s="804"/>
      <c r="BS112" s="804"/>
      <c r="BT112" s="804"/>
      <c r="BU112" s="804"/>
      <c r="BV112" s="804">
        <v>9200069</v>
      </c>
      <c r="BW112" s="804"/>
      <c r="BX112" s="804"/>
      <c r="BY112" s="804"/>
      <c r="BZ112" s="804"/>
      <c r="CA112" s="804">
        <v>8816946</v>
      </c>
      <c r="CB112" s="804"/>
      <c r="CC112" s="804"/>
      <c r="CD112" s="804"/>
      <c r="CE112" s="804"/>
      <c r="CF112" s="862">
        <v>67.599999999999994</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1050304</v>
      </c>
      <c r="AB113" s="906"/>
      <c r="AC113" s="906"/>
      <c r="AD113" s="906"/>
      <c r="AE113" s="907"/>
      <c r="AF113" s="908">
        <v>1133505</v>
      </c>
      <c r="AG113" s="906"/>
      <c r="AH113" s="906"/>
      <c r="AI113" s="906"/>
      <c r="AJ113" s="907"/>
      <c r="AK113" s="908">
        <v>1156521</v>
      </c>
      <c r="AL113" s="906"/>
      <c r="AM113" s="906"/>
      <c r="AN113" s="906"/>
      <c r="AO113" s="907"/>
      <c r="AP113" s="909">
        <v>8.9</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4313215</v>
      </c>
      <c r="BR114" s="804"/>
      <c r="BS114" s="804"/>
      <c r="BT114" s="804"/>
      <c r="BU114" s="804"/>
      <c r="BV114" s="804">
        <v>4373205</v>
      </c>
      <c r="BW114" s="804"/>
      <c r="BX114" s="804"/>
      <c r="BY114" s="804"/>
      <c r="BZ114" s="804"/>
      <c r="CA114" s="804">
        <v>4482943</v>
      </c>
      <c r="CB114" s="804"/>
      <c r="CC114" s="804"/>
      <c r="CD114" s="804"/>
      <c r="CE114" s="804"/>
      <c r="CF114" s="862">
        <v>34.4</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38</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1794</v>
      </c>
      <c r="BR115" s="804"/>
      <c r="BS115" s="804"/>
      <c r="BT115" s="804"/>
      <c r="BU115" s="804"/>
      <c r="BV115" s="804">
        <v>2635</v>
      </c>
      <c r="BW115" s="804"/>
      <c r="BX115" s="804"/>
      <c r="BY115" s="804"/>
      <c r="BZ115" s="804"/>
      <c r="CA115" s="804">
        <v>1273</v>
      </c>
      <c r="CB115" s="804"/>
      <c r="CC115" s="804"/>
      <c r="CD115" s="804"/>
      <c r="CE115" s="804"/>
      <c r="CF115" s="862">
        <v>0</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417</v>
      </c>
      <c r="AB116" s="767"/>
      <c r="AC116" s="767"/>
      <c r="AD116" s="767"/>
      <c r="AE116" s="768"/>
      <c r="AF116" s="769">
        <v>390</v>
      </c>
      <c r="AG116" s="767"/>
      <c r="AH116" s="767"/>
      <c r="AI116" s="767"/>
      <c r="AJ116" s="768"/>
      <c r="AK116" s="769">
        <v>614</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4425184</v>
      </c>
      <c r="AB117" s="890"/>
      <c r="AC117" s="890"/>
      <c r="AD117" s="890"/>
      <c r="AE117" s="891"/>
      <c r="AF117" s="892">
        <v>4329834</v>
      </c>
      <c r="AG117" s="890"/>
      <c r="AH117" s="890"/>
      <c r="AI117" s="890"/>
      <c r="AJ117" s="891"/>
      <c r="AK117" s="892">
        <v>4397635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42734099</v>
      </c>
      <c r="BR119" s="832"/>
      <c r="BS119" s="832"/>
      <c r="BT119" s="832"/>
      <c r="BU119" s="832"/>
      <c r="BV119" s="832">
        <v>42691041</v>
      </c>
      <c r="BW119" s="832"/>
      <c r="BX119" s="832"/>
      <c r="BY119" s="832"/>
      <c r="BZ119" s="832"/>
      <c r="CA119" s="832">
        <v>42211594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12366</v>
      </c>
      <c r="DH119" s="751"/>
      <c r="DI119" s="751"/>
      <c r="DJ119" s="751"/>
      <c r="DK119" s="752"/>
      <c r="DL119" s="753">
        <v>8838</v>
      </c>
      <c r="DM119" s="751"/>
      <c r="DN119" s="751"/>
      <c r="DO119" s="751"/>
      <c r="DP119" s="752"/>
      <c r="DQ119" s="753">
        <v>5251</v>
      </c>
      <c r="DR119" s="751"/>
      <c r="DS119" s="751"/>
      <c r="DT119" s="751"/>
      <c r="DU119" s="752"/>
      <c r="DV119" s="835">
        <v>0</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11615306</v>
      </c>
      <c r="BR120" s="829"/>
      <c r="BS120" s="829"/>
      <c r="BT120" s="829"/>
      <c r="BU120" s="829"/>
      <c r="BV120" s="829">
        <v>12068442</v>
      </c>
      <c r="BW120" s="829"/>
      <c r="BX120" s="829"/>
      <c r="BY120" s="829"/>
      <c r="BZ120" s="829"/>
      <c r="CA120" s="829">
        <v>14150707</v>
      </c>
      <c r="CB120" s="829"/>
      <c r="CC120" s="829"/>
      <c r="CD120" s="829"/>
      <c r="CE120" s="829"/>
      <c r="CF120" s="853">
        <v>108.5</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7568854</v>
      </c>
      <c r="DH120" s="829"/>
      <c r="DI120" s="829"/>
      <c r="DJ120" s="829"/>
      <c r="DK120" s="829"/>
      <c r="DL120" s="829">
        <v>7310721</v>
      </c>
      <c r="DM120" s="829"/>
      <c r="DN120" s="829"/>
      <c r="DO120" s="829"/>
      <c r="DP120" s="829"/>
      <c r="DQ120" s="829">
        <v>7079215</v>
      </c>
      <c r="DR120" s="829"/>
      <c r="DS120" s="829"/>
      <c r="DT120" s="829"/>
      <c r="DU120" s="829"/>
      <c r="DV120" s="830">
        <v>54.3</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1021082</v>
      </c>
      <c r="BR121" s="804"/>
      <c r="BS121" s="804"/>
      <c r="BT121" s="804"/>
      <c r="BU121" s="804"/>
      <c r="BV121" s="804">
        <v>1025197</v>
      </c>
      <c r="BW121" s="804"/>
      <c r="BX121" s="804"/>
      <c r="BY121" s="804"/>
      <c r="BZ121" s="804"/>
      <c r="CA121" s="804">
        <v>906472</v>
      </c>
      <c r="CB121" s="804"/>
      <c r="CC121" s="804"/>
      <c r="CD121" s="804"/>
      <c r="CE121" s="804"/>
      <c r="CF121" s="862">
        <v>6.9</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2097936</v>
      </c>
      <c r="DH121" s="804"/>
      <c r="DI121" s="804"/>
      <c r="DJ121" s="804"/>
      <c r="DK121" s="804"/>
      <c r="DL121" s="804">
        <v>1794654</v>
      </c>
      <c r="DM121" s="804"/>
      <c r="DN121" s="804"/>
      <c r="DO121" s="804"/>
      <c r="DP121" s="804"/>
      <c r="DQ121" s="804">
        <v>1649434</v>
      </c>
      <c r="DR121" s="804"/>
      <c r="DS121" s="804"/>
      <c r="DT121" s="804"/>
      <c r="DU121" s="804"/>
      <c r="DV121" s="781">
        <v>12.6</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28272032</v>
      </c>
      <c r="BR122" s="832"/>
      <c r="BS122" s="832"/>
      <c r="BT122" s="832"/>
      <c r="BU122" s="832"/>
      <c r="BV122" s="832">
        <v>29534055</v>
      </c>
      <c r="BW122" s="832"/>
      <c r="BX122" s="832"/>
      <c r="BY122" s="832"/>
      <c r="BZ122" s="832"/>
      <c r="CA122" s="832">
        <v>29376422</v>
      </c>
      <c r="CB122" s="832"/>
      <c r="CC122" s="832"/>
      <c r="CD122" s="832"/>
      <c r="CE122" s="832"/>
      <c r="CF122" s="833">
        <v>225.2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88358</v>
      </c>
      <c r="DH122" s="804"/>
      <c r="DI122" s="804"/>
      <c r="DJ122" s="804"/>
      <c r="DK122" s="804"/>
      <c r="DL122" s="804">
        <v>79556</v>
      </c>
      <c r="DM122" s="804"/>
      <c r="DN122" s="804"/>
      <c r="DO122" s="804"/>
      <c r="DP122" s="804"/>
      <c r="DQ122" s="804">
        <v>70583</v>
      </c>
      <c r="DR122" s="804"/>
      <c r="DS122" s="804"/>
      <c r="DT122" s="804"/>
      <c r="DU122" s="804"/>
      <c r="DV122" s="781">
        <v>0.5</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40908420</v>
      </c>
      <c r="BR123" s="820"/>
      <c r="BS123" s="820"/>
      <c r="BT123" s="820"/>
      <c r="BU123" s="820"/>
      <c r="BV123" s="820">
        <v>42627694</v>
      </c>
      <c r="BW123" s="820"/>
      <c r="BX123" s="820"/>
      <c r="BY123" s="820"/>
      <c r="BZ123" s="820"/>
      <c r="CA123" s="820">
        <v>44433601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v>11086</v>
      </c>
      <c r="DH123" s="767"/>
      <c r="DI123" s="767"/>
      <c r="DJ123" s="767"/>
      <c r="DK123" s="768"/>
      <c r="DL123" s="769">
        <v>15138</v>
      </c>
      <c r="DM123" s="767"/>
      <c r="DN123" s="767"/>
      <c r="DO123" s="767"/>
      <c r="DP123" s="768"/>
      <c r="DQ123" s="769">
        <v>17714</v>
      </c>
      <c r="DR123" s="767"/>
      <c r="DS123" s="767"/>
      <c r="DT123" s="767"/>
      <c r="DU123" s="768"/>
      <c r="DV123" s="811">
        <v>0.1</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14.7</v>
      </c>
      <c r="BR124" s="818"/>
      <c r="BS124" s="818"/>
      <c r="BT124" s="818"/>
      <c r="BU124" s="818"/>
      <c r="BV124" s="818">
        <v>0.5</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38</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145960</v>
      </c>
      <c r="AB128" s="788"/>
      <c r="AC128" s="788"/>
      <c r="AD128" s="788"/>
      <c r="AE128" s="789"/>
      <c r="AF128" s="790">
        <v>157608</v>
      </c>
      <c r="AG128" s="788"/>
      <c r="AH128" s="788"/>
      <c r="AI128" s="788"/>
      <c r="AJ128" s="789"/>
      <c r="AK128" s="790">
        <v>145926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12.69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1794</v>
      </c>
      <c r="DH128" s="778"/>
      <c r="DI128" s="778"/>
      <c r="DJ128" s="778"/>
      <c r="DK128" s="778"/>
      <c r="DL128" s="778">
        <v>2635</v>
      </c>
      <c r="DM128" s="778"/>
      <c r="DN128" s="778"/>
      <c r="DO128" s="778"/>
      <c r="DP128" s="778"/>
      <c r="DQ128" s="778">
        <v>1273</v>
      </c>
      <c r="DR128" s="778"/>
      <c r="DS128" s="778"/>
      <c r="DT128" s="778"/>
      <c r="DU128" s="778"/>
      <c r="DV128" s="779">
        <v>0</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15783585</v>
      </c>
      <c r="AB129" s="767"/>
      <c r="AC129" s="767"/>
      <c r="AD129" s="767"/>
      <c r="AE129" s="768"/>
      <c r="AF129" s="769">
        <v>15823786</v>
      </c>
      <c r="AG129" s="767"/>
      <c r="AH129" s="767"/>
      <c r="AI129" s="767"/>
      <c r="AJ129" s="768"/>
      <c r="AK129" s="769">
        <v>16232182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17.690000000000001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3364525</v>
      </c>
      <c r="AB130" s="767"/>
      <c r="AC130" s="767"/>
      <c r="AD130" s="767"/>
      <c r="AE130" s="768"/>
      <c r="AF130" s="769">
        <v>3201293</v>
      </c>
      <c r="AG130" s="767"/>
      <c r="AH130" s="767"/>
      <c r="AI130" s="767"/>
      <c r="AJ130" s="768"/>
      <c r="AK130" s="769">
        <v>3187878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12419060</v>
      </c>
      <c r="AB131" s="751"/>
      <c r="AC131" s="751"/>
      <c r="AD131" s="751"/>
      <c r="AE131" s="752"/>
      <c r="AF131" s="753">
        <v>12622493</v>
      </c>
      <c r="AG131" s="751"/>
      <c r="AH131" s="751"/>
      <c r="AI131" s="751"/>
      <c r="AJ131" s="752"/>
      <c r="AK131" s="753">
        <v>13044304</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7.3652836849999996</v>
      </c>
      <c r="AB132" s="732"/>
      <c r="AC132" s="732"/>
      <c r="AD132" s="732"/>
      <c r="AE132" s="733"/>
      <c r="AF132" s="734">
        <v>7.6920863429999997</v>
      </c>
      <c r="AG132" s="732"/>
      <c r="AH132" s="732"/>
      <c r="AI132" s="732"/>
      <c r="AJ132" s="733"/>
      <c r="AK132" s="734">
        <v>8.1555184199999999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7.8</v>
      </c>
      <c r="AB133" s="711"/>
      <c r="AC133" s="711"/>
      <c r="AD133" s="711"/>
      <c r="AE133" s="712"/>
      <c r="AF133" s="710">
        <v>7.6</v>
      </c>
      <c r="AG133" s="711"/>
      <c r="AH133" s="711"/>
      <c r="AI133" s="711"/>
      <c r="AJ133" s="712"/>
      <c r="AK133" s="710">
        <v>7.7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MPGyepsCCpjoaNfs6AIyEBZRATG5bEKb6LQ2uwQBmD6Qxc9G4sOct4U1+ETOwZPJNmyysJZCRHfsWDjVQewQ==" saltValue="IV3GFp9w7p5VlndUJEwC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A2" sqref="A2"/>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32wwejb0g3l08b2qu33WEKUtO1deSgMb2JyUkYKY3A+VX1Ae9K989vZm4HvNYF1D+1IQKxhjJZEWH1ocVjslA==" saltValue="F4CKxiNSJa2YNXb3HGEYk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kIXuLht0vLfdmlaCESn5XaoYn2qTuFAmhqmupZcSYBOVGmnHCGO9a+HD+ypjPxZREh5pWCO2yjIPdicVLATsw==" saltValue="RM4ifjrB15JiTjYHmyend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4962285</v>
      </c>
      <c r="AP9" s="262">
        <v>191306</v>
      </c>
      <c r="AQ9" s="263">
        <v>117270</v>
      </c>
      <c r="AR9" s="264">
        <v>63.1</v>
      </c>
    </row>
    <row r="10" spans="1:46" ht="13.5" customHeight="1" x14ac:dyDescent="0.2">
      <c r="A10" s="247"/>
      <c r="AK10" s="1117" t="s">
        <v>486</v>
      </c>
      <c r="AL10" s="1118"/>
      <c r="AM10" s="1118"/>
      <c r="AN10" s="1119"/>
      <c r="AO10" s="265">
        <v>15658</v>
      </c>
      <c r="AP10" s="265">
        <v>604</v>
      </c>
      <c r="AQ10" s="266">
        <v>10490</v>
      </c>
      <c r="AR10" s="267">
        <v>-94.2</v>
      </c>
    </row>
    <row r="11" spans="1:46" ht="13.5" customHeight="1" x14ac:dyDescent="0.2">
      <c r="A11" s="247"/>
      <c r="AK11" s="1117" t="s">
        <v>487</v>
      </c>
      <c r="AL11" s="1118"/>
      <c r="AM11" s="1118"/>
      <c r="AN11" s="1119"/>
      <c r="AO11" s="265" t="s">
        <v>488</v>
      </c>
      <c r="AP11" s="265" t="s">
        <v>488</v>
      </c>
      <c r="AQ11" s="266">
        <v>1802</v>
      </c>
      <c r="AR11" s="267" t="s">
        <v>488</v>
      </c>
    </row>
    <row r="12" spans="1:46" ht="13.5" customHeight="1" x14ac:dyDescent="0.2">
      <c r="A12" s="247"/>
      <c r="AK12" s="1117" t="s">
        <v>489</v>
      </c>
      <c r="AL12" s="1118"/>
      <c r="AM12" s="1118"/>
      <c r="AN12" s="1119"/>
      <c r="AO12" s="265" t="s">
        <v>488</v>
      </c>
      <c r="AP12" s="265" t="s">
        <v>488</v>
      </c>
      <c r="AQ12" s="266">
        <v>3</v>
      </c>
      <c r="AR12" s="267" t="s">
        <v>488</v>
      </c>
    </row>
    <row r="13" spans="1:46" ht="13.5" customHeight="1" x14ac:dyDescent="0.2">
      <c r="A13" s="247"/>
      <c r="AK13" s="1117" t="s">
        <v>490</v>
      </c>
      <c r="AL13" s="1118"/>
      <c r="AM13" s="1118"/>
      <c r="AN13" s="1119"/>
      <c r="AO13" s="265">
        <v>52809</v>
      </c>
      <c r="AP13" s="265">
        <v>2036</v>
      </c>
      <c r="AQ13" s="266">
        <v>4482</v>
      </c>
      <c r="AR13" s="267">
        <v>-54.6</v>
      </c>
    </row>
    <row r="14" spans="1:46" ht="13.5" customHeight="1" x14ac:dyDescent="0.2">
      <c r="A14" s="247"/>
      <c r="AK14" s="1117" t="s">
        <v>491</v>
      </c>
      <c r="AL14" s="1118"/>
      <c r="AM14" s="1118"/>
      <c r="AN14" s="1119"/>
      <c r="AO14" s="265">
        <v>34438</v>
      </c>
      <c r="AP14" s="265">
        <v>1328</v>
      </c>
      <c r="AQ14" s="266">
        <v>2749</v>
      </c>
      <c r="AR14" s="267">
        <v>-51.7</v>
      </c>
    </row>
    <row r="15" spans="1:46" ht="13.5" customHeight="1" x14ac:dyDescent="0.2">
      <c r="A15" s="247"/>
      <c r="AK15" s="1120" t="s">
        <v>492</v>
      </c>
      <c r="AL15" s="1121"/>
      <c r="AM15" s="1121"/>
      <c r="AN15" s="1122"/>
      <c r="AO15" s="265">
        <v>-181357</v>
      </c>
      <c r="AP15" s="265">
        <v>-6992</v>
      </c>
      <c r="AQ15" s="266">
        <v>-7399</v>
      </c>
      <c r="AR15" s="267">
        <v>-5.5</v>
      </c>
    </row>
    <row r="16" spans="1:46" ht="13" x14ac:dyDescent="0.2">
      <c r="A16" s="247"/>
      <c r="AK16" s="1120" t="s">
        <v>177</v>
      </c>
      <c r="AL16" s="1121"/>
      <c r="AM16" s="1121"/>
      <c r="AN16" s="1122"/>
      <c r="AO16" s="265">
        <v>4883833</v>
      </c>
      <c r="AP16" s="265">
        <v>188281</v>
      </c>
      <c r="AQ16" s="266">
        <v>129397</v>
      </c>
      <c r="AR16" s="267">
        <v>45.5</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18.62</v>
      </c>
      <c r="AP21" s="278">
        <v>11.07</v>
      </c>
      <c r="AQ21" s="279">
        <v>7.55</v>
      </c>
      <c r="AS21" s="280"/>
      <c r="AT21" s="276"/>
    </row>
    <row r="22" spans="1:46" s="248" customFormat="1" ht="13" x14ac:dyDescent="0.2">
      <c r="A22" s="276"/>
      <c r="AK22" s="1123" t="s">
        <v>498</v>
      </c>
      <c r="AL22" s="1124"/>
      <c r="AM22" s="1124"/>
      <c r="AN22" s="1125"/>
      <c r="AO22" s="281">
        <v>97.9</v>
      </c>
      <c r="AP22" s="282">
        <v>97.2</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3240500</v>
      </c>
      <c r="AP32" s="291">
        <v>124928</v>
      </c>
      <c r="AQ32" s="292">
        <v>74841</v>
      </c>
      <c r="AR32" s="293">
        <v>66.900000000000006</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v>1</v>
      </c>
      <c r="AR34" s="293" t="s">
        <v>488</v>
      </c>
    </row>
    <row r="35" spans="1:46" ht="27" customHeight="1" x14ac:dyDescent="0.2">
      <c r="A35" s="247"/>
      <c r="AK35" s="1107" t="s">
        <v>505</v>
      </c>
      <c r="AL35" s="1108"/>
      <c r="AM35" s="1108"/>
      <c r="AN35" s="1109"/>
      <c r="AO35" s="291">
        <v>1156521</v>
      </c>
      <c r="AP35" s="291">
        <v>44586</v>
      </c>
      <c r="AQ35" s="292">
        <v>16683</v>
      </c>
      <c r="AR35" s="293">
        <v>167.3</v>
      </c>
    </row>
    <row r="36" spans="1:46" ht="27" customHeight="1" x14ac:dyDescent="0.2">
      <c r="A36" s="247"/>
      <c r="AK36" s="1107" t="s">
        <v>506</v>
      </c>
      <c r="AL36" s="1108"/>
      <c r="AM36" s="1108"/>
      <c r="AN36" s="1109"/>
      <c r="AO36" s="291" t="s">
        <v>488</v>
      </c>
      <c r="AP36" s="291" t="s">
        <v>488</v>
      </c>
      <c r="AQ36" s="292">
        <v>2411</v>
      </c>
      <c r="AR36" s="293" t="s">
        <v>488</v>
      </c>
    </row>
    <row r="37" spans="1:46" ht="13.5" customHeight="1" x14ac:dyDescent="0.2">
      <c r="A37" s="247"/>
      <c r="AK37" s="1107" t="s">
        <v>507</v>
      </c>
      <c r="AL37" s="1108"/>
      <c r="AM37" s="1108"/>
      <c r="AN37" s="1109"/>
      <c r="AO37" s="291" t="s">
        <v>488</v>
      </c>
      <c r="AP37" s="291" t="s">
        <v>488</v>
      </c>
      <c r="AQ37" s="292">
        <v>548</v>
      </c>
      <c r="AR37" s="293" t="s">
        <v>488</v>
      </c>
    </row>
    <row r="38" spans="1:46" ht="27" customHeight="1" x14ac:dyDescent="0.2">
      <c r="A38" s="247"/>
      <c r="AK38" s="1110" t="s">
        <v>508</v>
      </c>
      <c r="AL38" s="1111"/>
      <c r="AM38" s="1111"/>
      <c r="AN38" s="1112"/>
      <c r="AO38" s="294">
        <v>614</v>
      </c>
      <c r="AP38" s="294">
        <v>24</v>
      </c>
      <c r="AQ38" s="295">
        <v>7</v>
      </c>
      <c r="AR38" s="283">
        <v>242.9</v>
      </c>
      <c r="AS38" s="290"/>
    </row>
    <row r="39" spans="1:46" ht="13" x14ac:dyDescent="0.2">
      <c r="A39" s="247"/>
      <c r="AK39" s="1110" t="s">
        <v>509</v>
      </c>
      <c r="AL39" s="1111"/>
      <c r="AM39" s="1111"/>
      <c r="AN39" s="1112"/>
      <c r="AO39" s="291">
        <v>-145926</v>
      </c>
      <c r="AP39" s="291">
        <v>-5626</v>
      </c>
      <c r="AQ39" s="292">
        <v>-3756</v>
      </c>
      <c r="AR39" s="293">
        <v>49.8</v>
      </c>
      <c r="AS39" s="290"/>
    </row>
    <row r="40" spans="1:46" ht="27" customHeight="1" x14ac:dyDescent="0.2">
      <c r="A40" s="247"/>
      <c r="AK40" s="1107" t="s">
        <v>510</v>
      </c>
      <c r="AL40" s="1108"/>
      <c r="AM40" s="1108"/>
      <c r="AN40" s="1109"/>
      <c r="AO40" s="291">
        <v>-3187878</v>
      </c>
      <c r="AP40" s="291">
        <v>-122899</v>
      </c>
      <c r="AQ40" s="292">
        <v>-63247</v>
      </c>
      <c r="AR40" s="293">
        <v>94.3</v>
      </c>
      <c r="AS40" s="290"/>
    </row>
    <row r="41" spans="1:46" ht="13" x14ac:dyDescent="0.2">
      <c r="A41" s="247"/>
      <c r="AK41" s="1113" t="s">
        <v>287</v>
      </c>
      <c r="AL41" s="1114"/>
      <c r="AM41" s="1114"/>
      <c r="AN41" s="1115"/>
      <c r="AO41" s="291">
        <v>1063831</v>
      </c>
      <c r="AP41" s="291">
        <v>41013</v>
      </c>
      <c r="AQ41" s="292">
        <v>27488</v>
      </c>
      <c r="AR41" s="293">
        <v>49.2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4402124</v>
      </c>
      <c r="AN51" s="313">
        <v>155026</v>
      </c>
      <c r="AO51" s="314">
        <v>54.8</v>
      </c>
      <c r="AP51" s="315">
        <v>92632</v>
      </c>
      <c r="AQ51" s="316">
        <v>-1.5</v>
      </c>
      <c r="AR51" s="317">
        <v>56.3</v>
      </c>
    </row>
    <row r="52" spans="1:44" ht="13" x14ac:dyDescent="0.2">
      <c r="A52" s="247"/>
      <c r="AK52" s="318"/>
      <c r="AL52" s="319" t="s">
        <v>520</v>
      </c>
      <c r="AM52" s="320">
        <v>2803634</v>
      </c>
      <c r="AN52" s="321">
        <v>98733</v>
      </c>
      <c r="AO52" s="322">
        <v>59.3</v>
      </c>
      <c r="AP52" s="323">
        <v>47978</v>
      </c>
      <c r="AQ52" s="324">
        <v>-2</v>
      </c>
      <c r="AR52" s="325">
        <v>61.3</v>
      </c>
    </row>
    <row r="53" spans="1:44" ht="13" x14ac:dyDescent="0.2">
      <c r="A53" s="247"/>
      <c r="AK53" s="303" t="s">
        <v>521</v>
      </c>
      <c r="AL53" s="304"/>
      <c r="AM53" s="312">
        <v>2777760</v>
      </c>
      <c r="AN53" s="313">
        <v>99801</v>
      </c>
      <c r="AO53" s="314">
        <v>-35.6</v>
      </c>
      <c r="AP53" s="315">
        <v>96469</v>
      </c>
      <c r="AQ53" s="316">
        <v>4.0999999999999996</v>
      </c>
      <c r="AR53" s="317">
        <v>-39.700000000000003</v>
      </c>
    </row>
    <row r="54" spans="1:44" ht="13" x14ac:dyDescent="0.2">
      <c r="A54" s="247"/>
      <c r="AK54" s="318"/>
      <c r="AL54" s="319" t="s">
        <v>520</v>
      </c>
      <c r="AM54" s="320">
        <v>2076436</v>
      </c>
      <c r="AN54" s="321">
        <v>74603</v>
      </c>
      <c r="AO54" s="322">
        <v>-24.4</v>
      </c>
      <c r="AP54" s="323">
        <v>49775</v>
      </c>
      <c r="AQ54" s="324">
        <v>3.7</v>
      </c>
      <c r="AR54" s="325">
        <v>-28.1</v>
      </c>
    </row>
    <row r="55" spans="1:44" ht="13" x14ac:dyDescent="0.2">
      <c r="A55" s="247"/>
      <c r="AK55" s="303" t="s">
        <v>522</v>
      </c>
      <c r="AL55" s="304"/>
      <c r="AM55" s="312">
        <v>3856739</v>
      </c>
      <c r="AN55" s="313">
        <v>141563</v>
      </c>
      <c r="AO55" s="314">
        <v>41.8</v>
      </c>
      <c r="AP55" s="315">
        <v>85743</v>
      </c>
      <c r="AQ55" s="316">
        <v>-11.1</v>
      </c>
      <c r="AR55" s="317">
        <v>52.9</v>
      </c>
    </row>
    <row r="56" spans="1:44" ht="13" x14ac:dyDescent="0.2">
      <c r="A56" s="247"/>
      <c r="AK56" s="318"/>
      <c r="AL56" s="319" t="s">
        <v>520</v>
      </c>
      <c r="AM56" s="320">
        <v>2741925</v>
      </c>
      <c r="AN56" s="321">
        <v>100643</v>
      </c>
      <c r="AO56" s="322">
        <v>34.9</v>
      </c>
      <c r="AP56" s="323">
        <v>45231</v>
      </c>
      <c r="AQ56" s="324">
        <v>-9.1</v>
      </c>
      <c r="AR56" s="325">
        <v>44</v>
      </c>
    </row>
    <row r="57" spans="1:44" ht="13" x14ac:dyDescent="0.2">
      <c r="A57" s="247"/>
      <c r="AK57" s="303" t="s">
        <v>523</v>
      </c>
      <c r="AL57" s="304"/>
      <c r="AM57" s="312">
        <v>4320935</v>
      </c>
      <c r="AN57" s="313">
        <v>162094</v>
      </c>
      <c r="AO57" s="314">
        <v>14.5</v>
      </c>
      <c r="AP57" s="315">
        <v>92509</v>
      </c>
      <c r="AQ57" s="316">
        <v>7.9</v>
      </c>
      <c r="AR57" s="317">
        <v>6.6</v>
      </c>
    </row>
    <row r="58" spans="1:44" ht="13" x14ac:dyDescent="0.2">
      <c r="A58" s="247"/>
      <c r="AK58" s="318"/>
      <c r="AL58" s="319" t="s">
        <v>520</v>
      </c>
      <c r="AM58" s="320">
        <v>3592842</v>
      </c>
      <c r="AN58" s="321">
        <v>134780</v>
      </c>
      <c r="AO58" s="322">
        <v>33.9</v>
      </c>
      <c r="AP58" s="323">
        <v>52274</v>
      </c>
      <c r="AQ58" s="324">
        <v>15.6</v>
      </c>
      <c r="AR58" s="325">
        <v>18.3</v>
      </c>
    </row>
    <row r="59" spans="1:44" ht="13" x14ac:dyDescent="0.2">
      <c r="A59" s="247"/>
      <c r="AK59" s="303" t="s">
        <v>524</v>
      </c>
      <c r="AL59" s="304"/>
      <c r="AM59" s="312">
        <v>3745558</v>
      </c>
      <c r="AN59" s="313">
        <v>144399</v>
      </c>
      <c r="AO59" s="314">
        <v>-10.9</v>
      </c>
      <c r="AP59" s="315">
        <v>98544</v>
      </c>
      <c r="AQ59" s="316">
        <v>6.5</v>
      </c>
      <c r="AR59" s="317">
        <v>-17.399999999999999</v>
      </c>
    </row>
    <row r="60" spans="1:44" ht="13" x14ac:dyDescent="0.2">
      <c r="A60" s="247"/>
      <c r="AK60" s="318"/>
      <c r="AL60" s="319" t="s">
        <v>520</v>
      </c>
      <c r="AM60" s="320">
        <v>3022585</v>
      </c>
      <c r="AN60" s="321">
        <v>116527</v>
      </c>
      <c r="AO60" s="322">
        <v>-13.5</v>
      </c>
      <c r="AP60" s="323">
        <v>55816</v>
      </c>
      <c r="AQ60" s="324">
        <v>6.8</v>
      </c>
      <c r="AR60" s="325">
        <v>-20.3</v>
      </c>
    </row>
    <row r="61" spans="1:44" ht="13" x14ac:dyDescent="0.2">
      <c r="A61" s="247"/>
      <c r="AK61" s="303" t="s">
        <v>525</v>
      </c>
      <c r="AL61" s="326"/>
      <c r="AM61" s="312">
        <v>3820623</v>
      </c>
      <c r="AN61" s="313">
        <v>140577</v>
      </c>
      <c r="AO61" s="314">
        <v>12.9</v>
      </c>
      <c r="AP61" s="315">
        <v>93179</v>
      </c>
      <c r="AQ61" s="327">
        <v>1.2</v>
      </c>
      <c r="AR61" s="317">
        <v>11.7</v>
      </c>
    </row>
    <row r="62" spans="1:44" ht="13" x14ac:dyDescent="0.2">
      <c r="A62" s="247"/>
      <c r="AK62" s="318"/>
      <c r="AL62" s="319" t="s">
        <v>520</v>
      </c>
      <c r="AM62" s="320">
        <v>2847484</v>
      </c>
      <c r="AN62" s="321">
        <v>105057</v>
      </c>
      <c r="AO62" s="322">
        <v>18</v>
      </c>
      <c r="AP62" s="323">
        <v>50215</v>
      </c>
      <c r="AQ62" s="324">
        <v>3</v>
      </c>
      <c r="AR62" s="325">
        <v>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c+CTHiGKFiaV4qjyGwnpbLX0QP5on5gOje44CYQ0iXsoPgsuSHB5wYQX5XUJrjR+Dd7WcG8FAYuuj2kb9e+JA==" saltValue="/AjjhPRO0+O8s53pHajG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9czXqGaTX5i/+kZNyQnXCEf9gn6pRaxJFri6925i3Hh3b0Re6RI2b/nMLSRZvWb/kdNdoBmjAuYlOlX1ijYqXg==" saltValue="cQHUyyBMwN5iX8kUpimM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RqTd8eMQVnv5xlKzrMRkKf8KFKaj5gEAk3VxV1grF/Y32f8Kvo5HSdvOWwCmK925HCEkBslHg6v7efLw26NtFA==" saltValue="vFoCM8qzPpcLD9xvdZp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J49" sqref="J49"/>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34.72</v>
      </c>
      <c r="G47" s="12">
        <v>33.68</v>
      </c>
      <c r="H47" s="12">
        <v>33.32</v>
      </c>
      <c r="I47" s="12">
        <v>33.94</v>
      </c>
      <c r="J47" s="13">
        <v>38.01</v>
      </c>
    </row>
    <row r="48" spans="2:10" ht="57.75" customHeight="1" x14ac:dyDescent="0.2">
      <c r="B48" s="14"/>
      <c r="C48" s="1128" t="s">
        <v>4</v>
      </c>
      <c r="D48" s="1128"/>
      <c r="E48" s="1129"/>
      <c r="F48" s="15">
        <v>9.92</v>
      </c>
      <c r="G48" s="16">
        <v>9.7200000000000006</v>
      </c>
      <c r="H48" s="16">
        <v>9.49</v>
      </c>
      <c r="I48" s="16">
        <v>8.8699999999999992</v>
      </c>
      <c r="J48" s="17">
        <v>8.3699999999999992</v>
      </c>
    </row>
    <row r="49" spans="2:10" ht="57.75" customHeight="1" thickBot="1" x14ac:dyDescent="0.25">
      <c r="B49" s="18"/>
      <c r="C49" s="1130" t="s">
        <v>5</v>
      </c>
      <c r="D49" s="1130"/>
      <c r="E49" s="1131"/>
      <c r="F49" s="19" t="s">
        <v>532</v>
      </c>
      <c r="G49" s="20" t="s">
        <v>533</v>
      </c>
      <c r="H49" s="20" t="s">
        <v>534</v>
      </c>
      <c r="I49" s="20" t="s">
        <v>535</v>
      </c>
      <c r="J49" s="21">
        <v>5</v>
      </c>
    </row>
    <row r="50" spans="2:10" ht="13" x14ac:dyDescent="0.2"/>
  </sheetData>
  <sheetProtection algorithmName="SHA-512" hashValue="4r/mAaYmTD9s93G8Ocxp4RS9fi6AKB7nAdhSX+CAngNKCoAD+/6OX8d4RWdW4vwnbz5K6+Kq6JVMULXrQQO5xQ==" saltValue="PrJjLx2/8Kt9Jfi/1+VE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
  <cp:lastPrinted>2026-03-09T05:01:24Z</cp:lastPrinted>
  <dcterms:created xsi:type="dcterms:W3CDTF">2026-02-23T08:23:28Z</dcterms:created>
  <dcterms:modified xsi:type="dcterms:W3CDTF">2026-03-19T01:39:30Z</dcterms:modified>
  <cp:category/>
</cp:coreProperties>
</file>