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DC0AE954-CA65-4CAB-ADED-98CBCA87D247}"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O39" i="10"/>
  <c r="BE39" i="10"/>
  <c r="AM39" i="10"/>
  <c r="U39" i="10"/>
  <c r="CO38" i="10"/>
  <c r="BE38" i="10"/>
  <c r="AM38" i="10"/>
  <c r="CO37" i="10"/>
  <c r="BE37" i="10"/>
  <c r="AM37" i="10"/>
  <c r="CO36" i="10"/>
  <c r="BE36" i="10"/>
  <c r="AM36" i="10"/>
  <c r="BE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C39" i="10" l="1"/>
  <c r="C40" i="10" l="1"/>
  <c r="U34" i="10"/>
  <c r="U35" i="10" s="1"/>
  <c r="U36" i="10" s="1"/>
  <c r="U37" i="10" s="1"/>
  <c r="U38" i="10" s="1"/>
  <c r="AM34" i="10" l="1"/>
  <c r="AM35" i="10" s="1"/>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<sst xmlns="http://schemas.openxmlformats.org/spreadsheetml/2006/main" count="1159" uniqueCount="586">
  <si>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</si>
  <si>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</si>
  <si>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</si>
  <si>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</si>
  <si>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</si>
  <si>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</si>
  <si>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</si>
  <si>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</si>
  <si>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</si>
  <si>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</si>
  <si>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</si>
  <si>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</si>
  <si>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</si>
  <si>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</si>
  <si>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</si>
  <si>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</si>
  <si>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</si>
  <si>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</si>
  <si>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</si>
  <si>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</si>
  <si>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</si>
  <si>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</si>
  <si>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</si>
  <si>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</si>
  <si>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</si>
  <si>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</si>
  <si>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</si>
  <si>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</si>
  <si>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</si>
  <si>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</si>
  <si>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</si>
  <si>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</si>
  <si>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</si>
  <si>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</si>
  <si>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</si>
  <si>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</si>
  <si>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</si>
  <si>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</si>
  <si>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</si>
  <si>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</si>
  <si>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</si>
  <si>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</si>
  <si>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</si>
  <si>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</si>
  <si>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</si>
  <si>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</si>
  <si>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</si>
  <si>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</si>
  <si>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</si>
  <si>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</si>
  <si>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</si>
  <si>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</si>
  <si>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</si>
  <si>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</si>
  <si>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</si>
  <si>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</si>
  <si>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</si>
  <si>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</si>
  <si>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</si>
  <si>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</si>
  <si>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</si>
  <si>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</si>
  <si>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</si>
  <si>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</si>
  <si>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</si>
  <si>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</si>
  <si>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</si>
  <si>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</si>
  <si>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</si>
  <si>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</si>
  <si>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</si>
  <si>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</si>
  <si>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</si>
  <si>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</si>
  <si>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</si>
  <si>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</si>
  <si>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</si>
  <si>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</si>
  <si>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</si>
  <si>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</si>
  <si>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</si>
  <si>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</si>
  <si>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</si>
  <si>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</si>
  <si>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</si>
  <si>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</si>
  <si>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</si>
  <si>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</si>
  <si>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</si>
  <si>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</si>
  <si>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</si>
  <si>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</si>
  <si>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</si>
  <si>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</si>
  <si>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</si>
  <si>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</si>
  <si>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</si>
  <si>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</si>
  <si>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</si>
  <si>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</si>
  <si>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</si>
  <si>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</si>
  <si>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</si>
  <si>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</si>
  <si>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</si>
  <si>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</si>
  <si>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</si>
  <si>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</si>
  <si>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</si>
  <si>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</si>
  <si>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</si>
  <si>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</si>
  <si>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</si>
  <si>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</si>
  <si>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</si>
  <si>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</si>
  <si>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</si>
  <si>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</si>
  <si>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</si>
  <si>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</si>
  <si>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</si>
  <si>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</si>
  <si>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</si>
  <si>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</si>
  <si>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</si>
  <si>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</si>
  <si>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</si>
  <si>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</si>
  <si>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</si>
  <si>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</si>
  <si>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</si>
  <si>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</si>
  <si>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</si>
  <si>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</si>
  <si>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</si>
  <si>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</si>
  <si>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</si>
  <si>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</si>
  <si>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</si>
  <si>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</si>
  <si>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</si>
  <si>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</si>
  <si>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</si>
  <si>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</si>
  <si>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</si>
  <si>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</si>
  <si>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</si>
  <si>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</si>
  <si>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</si>
  <si>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</si>
  <si>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</si>
  <si>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</si>
  <si>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</si>
  <si>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</si>
  <si>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</si>
  <si>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</si>
  <si>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</si>
  <si>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</si>
  <si>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</si>
  <si>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</si>
  <si>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</si>
  <si>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</si>
  <si>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</si>
  <si>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</si>
  <si>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</si>
  <si>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</si>
  <si>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</si>
  <si>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</si>
  <si>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</si>
  <si>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</si>
  <si>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</si>
  <si>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</si>
  <si>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</si>
  <si>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</si>
  <si>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</si>
  <si>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</si>
  <si>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</si>
  <si>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</si>
  <si>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</si>
  <si>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</si>
  <si>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</si>
  <si>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</si>
  <si>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</si>
  <si>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</si>
  <si>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</si>
  <si>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</si>
  <si>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</si>
  <si>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</si>
  <si>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</si>
  <si>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</si>
  <si>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</si>
  <si>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</si>
  <si>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</si>
  <si>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</si>
  <si>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</si>
  <si>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</si>
  <si>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</si>
  <si>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</si>
  <si>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</si>
  <si>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</si>
  <si>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</si>
  <si>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</si>
  <si>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</si>
  <si>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</si>
  <si>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</si>
  <si>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</si>
  <si>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</si>
  <si>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</si>
  <si>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</si>
  <si>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</si>
  <si>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</si>
  <si>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</si>
  <si>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</si>
  <si>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</si>
  <si>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</si>
  <si>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</si>
  <si>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</si>
  <si>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</si>
  <si>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</si>
  <si>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</si>
  <si>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</si>
  <si>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</si>
  <si>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</si>
  <si>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</si>
  <si>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</si>
  <si>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</si>
  <si>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</si>
  <si>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</si>
  <si>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</si>
  <si>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</si>
  <si>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</si>
  <si>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</si>
  <si>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</si>
  <si>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</si>
  <si>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</si>
  <si>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</si>
  <si>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</si>
  <si>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</si>
  <si>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</si>
  <si>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</si>
  <si>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</si>
  <si>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</si>
  <si>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</si>
  <si>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</si>
  <si>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</si>
  <si>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</si>
  <si>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</si>
  <si>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</si>
  <si>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</si>
  <si>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</si>
  <si>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</si>
  <si>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</si>
  <si>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</si>
  <si>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</si>
  <si>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</si>
  <si>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</si>
  <si>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</si>
  <si>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</si>
  <si>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</si>
  <si>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</si>
  <si>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</si>
  <si>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</si>
  <si>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</si>
  <si>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</si>
  <si>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</si>
  <si>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</si>
  <si>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</si>
  <si>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</si>
  <si>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</si>
  <si>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</si>
  <si>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</si>
  <si>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</si>
  <si>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</si>
  <si>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</si>
  <si>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</si>
  <si>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</si>
  <si>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</si>
  <si>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</si>
  <si>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</si>
  <si>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</si>
  <si>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</si>
  <si>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</si>
  <si>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</si>
  <si>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</si>
  <si>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</si>
  <si>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</si>
  <si>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</si>
  <si>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</si>
  <si>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</si>
  <si>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</si>
  <si>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</si>
  <si>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</si>
  <si>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</si>
  <si>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</si>
  <si>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</si>
  <si>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</si>
  <si>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</si>
  <si>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</si>
  <si>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</si>
  <si>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</si>
  <si>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</si>
  <si>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</si>
  <si>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</si>
  <si>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</si>
  <si>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</si>
  <si>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</si>
  <si>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</si>
  <si>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</si>
  <si>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</si>
  <si>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</si>
  <si>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</si>
  <si>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</si>
  <si>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</si>
  <si>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</si>
  <si>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</si>
  <si>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</si>
  <si>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</si>
  <si>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</si>
  <si>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</si>
  <si>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</si>
  <si>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</si>
  <si>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</si>
  <si>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</si>
  <si>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</si>
  <si>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</si>
  <si>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</si>
  <si>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</si>
  <si>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</si>
  <si>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</si>
  <si>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</si>
  <si>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</si>
  <si>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</si>
  <si>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</si>
  <si>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</si>
  <si>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</si>
  <si>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</si>
  <si>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</si>
  <si>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</si>
  <si>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</si>
  <si>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</si>
  <si>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</si>
  <si>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</si>
  <si>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</si>
  <si>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</si>
  <si>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</si>
  <si>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</si>
  <si>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</si>
  <si>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</si>
  <si>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</si>
  <si>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</si>
  <si>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</si>
  <si>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</si>
  <si>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</si>
  <si>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</si>
  <si>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</si>
  <si>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</si>
  <si>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</si>
  <si>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</si>
  <si>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</si>
  <si>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</si>
  <si>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</si>
  <si>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</si>
  <si>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</si>
  <si>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</si>
  <si>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</si>
  <si>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</si>
  <si>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</si>
  <si>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</si>
  <si>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</si>
  <si>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</si>
  <si>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</si>
  <si>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</si>
  <si>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</si>
  <si>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</si>
  <si>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</si>
  <si>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</si>
  <si>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</si>
  <si>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</si>
  <si>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</si>
  <si>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</si>
  <si>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</si>
  <si>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</si>
  <si>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</si>
  <si>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</si>
  <si>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</si>
  <si>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</si>
  <si>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</si>
  <si>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</si>
  <si>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</si>
  <si>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</si>
  <si>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</si>
  <si>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</si>
  <si>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</si>
  <si>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</si>
  <si>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</si>
  <si>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</si>
  <si>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</si>
  <si>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</si>
  <si>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</si>
  <si>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</si>
  <si>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</si>
  <si>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美咲町下水道事業会計</t>
    <phoneticPr fontId="5"/>
  </si>
  <si>
    <t>美咲町用地取得造成事業特別会計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</si>
  <si>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</si>
  <si>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</si>
  <si>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</si>
  <si>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</si>
  <si>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</si>
  <si>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</si>
  <si>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</si>
  <si>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</si>
  <si>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</si>
  <si>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</si>
  <si>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</si>
  <si>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</si>
  <si>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</si>
  <si>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</si>
  <si>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</si>
  <si>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</si>
  <si>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</si>
  <si>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</si>
  <si>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</si>
  <si>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</si>
  <si>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</si>
  <si>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</si>
  <si>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</si>
  <si>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</si>
  <si>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</si>
  <si>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</si>
  <si>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</si>
  <si>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</si>
  <si>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</si>
  <si>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</si>
  <si>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</si>
  <si>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</si>
  <si>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</si>
  <si>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</si>
  <si>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</si>
  <si>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</si>
  <si>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</si>
  <si>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</si>
  <si>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</si>
  <si>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</si>
  <si>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</si>
  <si>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</si>
  <si>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</si>
  <si>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</si>
  <si>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</si>
  <si>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</si>
  <si>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</si>
  <si>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</si>
  <si>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</si>
  <si>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</si>
  <si>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</si>
  <si>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</si>
  <si>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</si>
  <si>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</si>
  <si>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</si>
  <si>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</si>
  <si>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</si>
  <si>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</si>
  <si>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</si>
  <si>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</si>
  <si>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</si>
  <si>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</si>
  <si>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</si>
  <si>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</si>
  <si>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</si>
  <si>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</si>
  <si>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</si>
  <si>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</si>
  <si>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</si>
  <si>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</si>
  <si>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</si>
  <si>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</si>
  <si>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</si>
  <si>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</si>
  <si>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</si>
  <si>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</si>
  <si>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</si>
  <si>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</si>
  <si>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</si>
  <si>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</si>
  <si>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</si>
  <si>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</si>
  <si>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</si>
  <si>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</si>
  <si>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</si>
  <si>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</si>
  <si>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</si>
  <si>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</si>
  <si>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</si>
  <si>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</si>
  <si>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</si>
  <si>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</si>
  <si>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</si>
  <si>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</si>
  <si>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</si>
  <si>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</si>
  <si>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</si>
  <si>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</si>
  <si>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</si>
  <si>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</si>
  <si>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</si>
  <si>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</si>
  <si>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</si>
  <si>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</si>
  <si>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</si>
  <si>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</si>
  <si>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</si>
  <si>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</si>
  <si>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</si>
  <si>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</si>
  <si>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</si>
  <si>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</si>
  <si>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</si>
  <si>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</si>
  <si>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</si>
  <si>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</si>
  <si>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</si>
  <si>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</si>
  <si>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</si>
  <si>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</si>
  <si>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</si>
  <si>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</si>
  <si>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</si>
  <si>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</si>
  <si>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</si>
  <si>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</si>
  <si>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</si>
  <si>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</si>
  <si>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</si>
  <si>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</si>
  <si>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</si>
  <si>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</si>
  <si>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</si>
  <si>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</si>
  <si>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</si>
  <si>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</si>
  <si>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美咲町住宅新築資金等貸付事業特別会計</t>
  </si>
  <si>
    <t>▲ 0.29</t>
  </si>
  <si>
    <t>▲ 0.23</t>
  </si>
  <si>
    <t>▲ 0.20</t>
  </si>
  <si>
    <t>▲ 0.17</t>
  </si>
  <si>
    <t>▲ 0.14</t>
  </si>
  <si>
    <t>美咲町水道事業会計</t>
  </si>
  <si>
    <t>一般会計</t>
  </si>
  <si>
    <t>美咲町下水道事業会計</t>
  </si>
  <si>
    <t>美咲町介護保険事業特別会計</t>
  </si>
  <si>
    <t>美咲町国民健康保険事業特別会計</t>
  </si>
  <si>
    <t>美咲町みさきネット事業特別会計</t>
  </si>
  <si>
    <t>美咲町後期高齢者医療特別会計</t>
  </si>
  <si>
    <t>その他会計（赤字）</t>
  </si>
  <si>
    <t>その他会計（黒字）</t>
  </si>
  <si>
    <t>R02</t>
    <phoneticPr fontId="5"/>
  </si>
  <si>
    <t>R03</t>
    <phoneticPr fontId="5"/>
  </si>
  <si>
    <t>R04</t>
    <phoneticPr fontId="5"/>
  </si>
  <si>
    <t>R05</t>
    <phoneticPr fontId="5"/>
  </si>
  <si>
    <t>R06</t>
    <phoneticPr fontId="5"/>
  </si>
  <si>
    <t>財団法人　美咲町農業公社</t>
  </si>
  <si>
    <t>株式会社　美咲物産</t>
  </si>
  <si>
    <t>久米老人ホーム組合一般会計</t>
    <rPh sb="0" eb="4">
      <t>クメロウジン</t>
    </rPh>
    <rPh sb="7" eb="9">
      <t>クミアイ</t>
    </rPh>
    <rPh sb="9" eb="13">
      <t>イッパンカイケイ</t>
    </rPh>
    <phoneticPr fontId="2"/>
  </si>
  <si>
    <t>久米老人ホーム組合指定訪問介護事業特別会計</t>
    <rPh sb="0" eb="4">
      <t>クメロウジン</t>
    </rPh>
    <rPh sb="7" eb="9">
      <t>クミアイ</t>
    </rPh>
    <rPh sb="9" eb="15">
      <t>シテイホウモンカイゴ</t>
    </rPh>
    <rPh sb="15" eb="17">
      <t>ジギョウ</t>
    </rPh>
    <rPh sb="17" eb="21">
      <t>トクベツカイケイ</t>
    </rPh>
    <phoneticPr fontId="2"/>
  </si>
  <si>
    <t>柵原・吉井特別養護老人ホーム組合</t>
    <rPh sb="0" eb="2">
      <t>ヤナハラ</t>
    </rPh>
    <rPh sb="3" eb="5">
      <t>ヨシイ</t>
    </rPh>
    <rPh sb="5" eb="11">
      <t>トクベツヨウゴロウジン</t>
    </rPh>
    <rPh sb="14" eb="16">
      <t>クミアイ</t>
    </rPh>
    <phoneticPr fontId="2"/>
  </si>
  <si>
    <t>柵原・吉井・英田火葬場組合</t>
    <rPh sb="0" eb="2">
      <t>ヤナハラ</t>
    </rPh>
    <rPh sb="3" eb="5">
      <t>ヨシイ</t>
    </rPh>
    <rPh sb="6" eb="8">
      <t>アイダ</t>
    </rPh>
    <rPh sb="8" eb="11">
      <t>カソウバ</t>
    </rPh>
    <rPh sb="11" eb="13">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</si>
  <si>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</si>
  <si>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8">
      <t>ツヤマコウイキジムクミアイ</t>
    </rPh>
    <rPh sb="13" eb="17">
      <t>シンコウジギョウ</t>
    </rPh>
    <rPh sb="17" eb="21">
      <t>トクベツカイケイ</t>
    </rPh>
    <phoneticPr fontId="2"/>
  </si>
  <si>
    <t>津山圏域資源循環施設組合　一般会計</t>
    <rPh sb="0" eb="8">
      <t>ツヤマケンイキシゲンジュンカン</t>
    </rPh>
    <rPh sb="8" eb="12">
      <t>シセツクミアイ</t>
    </rPh>
    <rPh sb="13" eb="17">
      <t>イッパンカイケイ</t>
    </rPh>
    <phoneticPr fontId="2"/>
  </si>
  <si>
    <t>津山圏域衛生処理組合　一般会計</t>
    <rPh sb="0" eb="4">
      <t>ツヤマケンイキ</t>
    </rPh>
    <rPh sb="4" eb="6">
      <t>エイセイ</t>
    </rPh>
    <rPh sb="6" eb="8">
      <t>ショリ</t>
    </rPh>
    <rPh sb="8" eb="10">
      <t>クミアイ</t>
    </rPh>
    <rPh sb="11" eb="13">
      <t>イッパン</t>
    </rPh>
    <rPh sb="13" eb="15">
      <t>カイケイ</t>
    </rPh>
    <phoneticPr fontId="2"/>
  </si>
  <si>
    <t>津山圏域消防組合　一般会計</t>
    <rPh sb="0" eb="4">
      <t>ツヤマケンイキ</t>
    </rPh>
    <rPh sb="4" eb="6">
      <t>ショウボウ</t>
    </rPh>
    <rPh sb="6" eb="8">
      <t>クミアイ</t>
    </rPh>
    <rPh sb="9" eb="13">
      <t>イッパンカイケイ</t>
    </rPh>
    <phoneticPr fontId="2"/>
  </si>
  <si>
    <t>勝英衛生施設組合</t>
    <rPh sb="0" eb="2">
      <t>ショウエイ</t>
    </rPh>
    <rPh sb="2" eb="4">
      <t>エイセイ</t>
    </rPh>
    <rPh sb="4" eb="6">
      <t>シセツ</t>
    </rPh>
    <rPh sb="6" eb="8">
      <t>クミアイ</t>
    </rPh>
    <phoneticPr fontId="2"/>
  </si>
  <si>
    <t>岡山県中部環境施設組合</t>
    <rPh sb="0" eb="3">
      <t>オカヤマケン</t>
    </rPh>
    <rPh sb="3" eb="11">
      <t>チュウブカンキョウシセツクミアイ</t>
    </rPh>
    <phoneticPr fontId="10"/>
  </si>
  <si>
    <t>岡山県広域水道企業団</t>
    <rPh sb="0" eb="10">
      <t>オカヤマケンコウイキスイドウキギョウダン</t>
    </rPh>
    <phoneticPr fontId="10"/>
  </si>
  <si>
    <t>岡山県後期高齢者医療広域連合　一般会計</t>
    <rPh sb="0" eb="7">
      <t>オカヤマケンコウキコウレイ</t>
    </rPh>
    <rPh sb="7" eb="8">
      <t>シャ</t>
    </rPh>
    <rPh sb="8" eb="14">
      <t>イリョウコウイキレンゴウ</t>
    </rPh>
    <rPh sb="15" eb="19">
      <t>イッパンカイケイ</t>
    </rPh>
    <phoneticPr fontId="10"/>
  </si>
  <si>
    <t>岡山県後期高齢者医療広域連合　後期高齢者医療特別会計</t>
    <rPh sb="0" eb="7">
      <t>オカヤマケンコウキコウレイ</t>
    </rPh>
    <rPh sb="7" eb="8">
      <t>シャ</t>
    </rPh>
    <rPh sb="8" eb="14">
      <t>イリョウコウイキレンゴウ</t>
    </rPh>
    <rPh sb="15" eb="20">
      <t>コウキコウレイシャ</t>
    </rPh>
    <rPh sb="20" eb="22">
      <t>イリョウ</t>
    </rPh>
    <rPh sb="22" eb="26">
      <t>トクベツカイケイ</t>
    </rPh>
    <phoneticPr fontId="10"/>
  </si>
  <si>
    <t>岡山県市町村総合事務組合　一般会計</t>
    <rPh sb="0" eb="12">
      <t>オカヤマケンシチョウソンソウゴウジムクミアイ</t>
    </rPh>
    <rPh sb="13" eb="17">
      <t>イッパンカイケイ</t>
    </rPh>
    <phoneticPr fontId="10"/>
  </si>
  <si>
    <t>岡山県市町村総合事務組合　貸付金特別会計</t>
    <rPh sb="0" eb="3">
      <t>オカヤマケン</t>
    </rPh>
    <rPh sb="3" eb="12">
      <t>シチョウソンソウゴウジムクミアイ</t>
    </rPh>
    <rPh sb="13" eb="16">
      <t>カシツケキン</t>
    </rPh>
    <rPh sb="16" eb="20">
      <t>トクベツカイケイ</t>
    </rPh>
    <phoneticPr fontId="10"/>
  </si>
  <si>
    <t>岡山県市町村総合事務組合　拠出金事業特別会計</t>
    <rPh sb="0" eb="12">
      <t>オカヤマケンシチョウソンソウゴウジムクミアイ</t>
    </rPh>
    <rPh sb="13" eb="16">
      <t>キョシュツキン</t>
    </rPh>
    <rPh sb="16" eb="18">
      <t>ジギョウ</t>
    </rPh>
    <rPh sb="18" eb="22">
      <t>トクベツカイケイ</t>
    </rPh>
    <phoneticPr fontId="10"/>
  </si>
  <si>
    <t>-</t>
    <phoneticPr fontId="2"/>
  </si>
  <si>
    <t>長期振興町づくり基金</t>
    <rPh sb="0" eb="5">
      <t>チョウキシンコウマチ</t>
    </rPh>
    <rPh sb="8" eb="10">
      <t>キキン</t>
    </rPh>
    <phoneticPr fontId="5"/>
  </si>
  <si>
    <t>元気なまちづくり基金</t>
    <rPh sb="0" eb="2">
      <t>ゲンキ</t>
    </rPh>
    <rPh sb="8" eb="10">
      <t>キキン</t>
    </rPh>
    <phoneticPr fontId="5"/>
  </si>
  <si>
    <t>教育振興基金</t>
    <rPh sb="0" eb="6">
      <t>キョウイクシンコウキキン</t>
    </rPh>
    <phoneticPr fontId="5"/>
  </si>
  <si>
    <t>庁舎建設基金</t>
    <rPh sb="0" eb="6">
      <t>チョウシャケンセツキキン</t>
    </rPh>
    <phoneticPr fontId="5"/>
  </si>
  <si>
    <t>教育施設整備基金</t>
    <rPh sb="0" eb="8">
      <t>キョウイクシセツセイビキキン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</si>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</sst>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78E-4283-8A96-CAF5F8966C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153249</c:v>
                </c:pt>
                <c:pt idx="1">
                  <c:v>143538</c:v>
                </c:pt>
                <c:pt idx="2">
                  <c:v>211552</c:v>
                </c:pt>
                <c:pt idx="3">
                  <c:v>339706</c:v>
                </c:pt>
                <c:pt idx="4">
                  <c:v>343038</c:v>
                </c:pt>
              </c:numCache>
            </c:numRef>
          </c:val>
          <c:smooth val="0"/>
          <c:extLst>
            <c:ext xmlns:c16="http://schemas.microsoft.com/office/drawing/2014/chart" uri="{C3380CC4-5D6E-409C-BE32-E72D297353CC}">
              <c16:uniqueId val="{00000001-978E-4283-8A96-CAF5F8966C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6.5</c:v>
                </c:pt>
                <c:pt idx="2">
                  <c:v>5.66</c:v>
                </c:pt>
                <c:pt idx="3">
                  <c:v>6.17</c:v>
                </c:pt>
                <c:pt idx="4">
                  <c:v>6.27</c:v>
                </c:pt>
              </c:numCache>
            </c:numRef>
          </c:val>
          <c:extLst>
            <c:ext xmlns:c16="http://schemas.microsoft.com/office/drawing/2014/chart" uri="{C3380CC4-5D6E-409C-BE32-E72D297353CC}">
              <c16:uniqueId val="{00000000-04BD-42A7-A035-71249562A0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47.23</c:v>
                </c:pt>
                <c:pt idx="1">
                  <c:v>43.96</c:v>
                </c:pt>
                <c:pt idx="2">
                  <c:v>41.9</c:v>
                </c:pt>
                <c:pt idx="3">
                  <c:v>41.6</c:v>
                </c:pt>
                <c:pt idx="4">
                  <c:v>41.49</c:v>
                </c:pt>
              </c:numCache>
            </c:numRef>
          </c:val>
          <c:extLst>
            <c:ext xmlns:c16="http://schemas.microsoft.com/office/drawing/2014/chart" uri="{C3380CC4-5D6E-409C-BE32-E72D297353CC}">
              <c16:uniqueId val="{00000001-04BD-42A7-A035-71249562A0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6.11</c:v>
                </c:pt>
                <c:pt idx="2">
                  <c:v>2.2599999999999998</c:v>
                </c:pt>
                <c:pt idx="3">
                  <c:v>7.21</c:v>
                </c:pt>
                <c:pt idx="4">
                  <c:v>6.94</c:v>
                </c:pt>
              </c:numCache>
            </c:numRef>
          </c:val>
          <c:smooth val="0"/>
          <c:extLst>
            <c:ext xmlns:c16="http://schemas.microsoft.com/office/drawing/2014/chart" uri="{C3380CC4-5D6E-409C-BE32-E72D297353CC}">
              <c16:uniqueId val="{00000002-04BD-42A7-A035-71249562A0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0.87</c:v>
                </c:pt>
                <c:pt idx="2">
                  <c:v>#N/A</c:v>
                </c:pt>
                <c:pt idx="3">
                  <c:v>0.78</c:v>
                </c:pt>
                <c:pt idx="4">
                  <c:v>#N/A</c:v>
                </c:pt>
                <c:pt idx="5">
                  <c:v>0.61</c:v>
                </c:pt>
                <c:pt idx="6">
                  <c:v>#N/A</c:v>
                </c:pt>
                <c:pt idx="7">
                  <c:v>3.21</c:v>
                </c:pt>
                <c:pt idx="8">
                  <c:v>#N/A</c:v>
                </c:pt>
                <c:pt idx="9">
                  <c:v>0.03</c:v>
                </c:pt>
              </c:numCache>
            </c:numRef>
          </c:val>
          <c:extLst>
            <c:ext xmlns:c16="http://schemas.microsoft.com/office/drawing/2014/chart" uri="{C3380CC4-5D6E-409C-BE32-E72D297353CC}">
              <c16:uniqueId val="{00000000-1A1C-4C26-BCA2-735039DC4A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1C-4C26-BCA2-735039DC4AD2}"/>
            </c:ext>
          </c:extLst>
        </c:ser>
        <c:ser>
          <c:idx val="2"/>
          <c:order val="2"/>
          <c:tx>
            <c:strRef>
              <c:f>データシート!$A$29</c:f>
              <c:strCache>
                <c:ptCount val="1"/>
                <c:pt idx="0">
                  <c:v>美咲町後期高齢者医療特別会計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0.04</c:v>
                </c:pt>
                <c:pt idx="4">
                  <c:v>#N/A</c:v>
                </c:pt>
                <c:pt idx="5">
                  <c:v>0</c:v>
                </c:pt>
                <c:pt idx="6">
                  <c:v>#N/A</c:v>
                </c:pt>
                <c:pt idx="7">
                  <c:v>0.03</c:v>
                </c:pt>
                <c:pt idx="8">
                  <c:v>#N/A</c:v>
                </c:pt>
                <c:pt idx="9">
                  <c:v>0.03</c:v>
                </c:pt>
              </c:numCache>
            </c:numRef>
          </c:val>
          <c:extLst>
            <c:ext xmlns:c16="http://schemas.microsoft.com/office/drawing/2014/chart" uri="{C3380CC4-5D6E-409C-BE32-E72D297353CC}">
              <c16:uniqueId val="{00000002-1A1C-4C26-BCA2-735039DC4AD2}"/>
            </c:ext>
          </c:extLst>
        </c:ser>
        <c:ser>
          <c:idx val="3"/>
          <c:order val="3"/>
          <c:tx>
            <c:strRef>
              <c:f>データシート!$A$30</c:f>
              <c:strCache>
                <c:ptCount val="1"/>
                <c:pt idx="0">
                  <c:v>美咲町みさきネット事業特別会計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0.36</c:v>
                </c:pt>
                <c:pt idx="4">
                  <c:v>#N/A</c:v>
                </c:pt>
                <c:pt idx="5">
                  <c:v>0.11</c:v>
                </c:pt>
                <c:pt idx="6">
                  <c:v>#N/A</c:v>
                </c:pt>
                <c:pt idx="7">
                  <c:v>0.08</c:v>
                </c:pt>
                <c:pt idx="8">
                  <c:v>#N/A</c:v>
                </c:pt>
                <c:pt idx="9">
                  <c:v>0.08</c:v>
                </c:pt>
              </c:numCache>
            </c:numRef>
          </c:val>
          <c:extLst>
            <c:ext xmlns:c16="http://schemas.microsoft.com/office/drawing/2014/chart" uri="{C3380CC4-5D6E-409C-BE32-E72D297353CC}">
              <c16:uniqueId val="{00000003-1A1C-4C26-BCA2-735039DC4AD2}"/>
            </c:ext>
          </c:extLst>
        </c:ser>
        <c:ser>
          <c:idx val="4"/>
          <c:order val="4"/>
          <c:tx>
            <c:strRef>
              <c:f>データシート!$A$31</c:f>
              <c:strCache>
                <c:ptCount val="1"/>
                <c:pt idx="0">
                  <c:v>美咲町国民健康保険事業特別会計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1.24</c:v>
                </c:pt>
                <c:pt idx="2">
                  <c:v>#N/A</c:v>
                </c:pt>
                <c:pt idx="3">
                  <c:v>0.77</c:v>
                </c:pt>
                <c:pt idx="4">
                  <c:v>#N/A</c:v>
                </c:pt>
                <c:pt idx="5">
                  <c:v>0.16</c:v>
                </c:pt>
                <c:pt idx="6">
                  <c:v>#N/A</c:v>
                </c:pt>
                <c:pt idx="7">
                  <c:v>0.17</c:v>
                </c:pt>
                <c:pt idx="8">
                  <c:v>#N/A</c:v>
                </c:pt>
                <c:pt idx="9">
                  <c:v>0.42</c:v>
                </c:pt>
              </c:numCache>
            </c:numRef>
          </c:val>
          <c:extLst>
            <c:ext xmlns:c16="http://schemas.microsoft.com/office/drawing/2014/chart" uri="{C3380CC4-5D6E-409C-BE32-E72D297353CC}">
              <c16:uniqueId val="{00000004-1A1C-4C26-BCA2-735039DC4AD2}"/>
            </c:ext>
          </c:extLst>
        </c:ser>
        <c:ser>
          <c:idx val="5"/>
          <c:order val="5"/>
          <c:tx>
            <c:strRef>
              <c:f>データシート!$A$32</c:f>
              <c:strCache>
                <c:ptCount val="1"/>
                <c:pt idx="0">
                  <c:v>美咲町介護保険事業特別会計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1.54</c:v>
                </c:pt>
                <c:pt idx="4">
                  <c:v>#N/A</c:v>
                </c:pt>
                <c:pt idx="5">
                  <c:v>2.5299999999999998</c:v>
                </c:pt>
                <c:pt idx="6">
                  <c:v>#N/A</c:v>
                </c:pt>
                <c:pt idx="7">
                  <c:v>2.54</c:v>
                </c:pt>
                <c:pt idx="8">
                  <c:v>#N/A</c:v>
                </c:pt>
                <c:pt idx="9">
                  <c:v>1.68</c:v>
                </c:pt>
              </c:numCache>
            </c:numRef>
          </c:val>
          <c:extLst>
            <c:ext xmlns:c16="http://schemas.microsoft.com/office/drawing/2014/chart" uri="{C3380CC4-5D6E-409C-BE32-E72D297353CC}">
              <c16:uniqueId val="{00000005-1A1C-4C26-BCA2-735039DC4AD2}"/>
            </c:ext>
          </c:extLst>
        </c:ser>
        <c:ser>
          <c:idx val="6"/>
          <c:order val="6"/>
          <c:tx>
            <c:strRef>
              <c:f>データシート!$A$33</c:f>
              <c:strCache>
                <c:ptCount val="1"/>
                <c:pt idx="0">
                  <c:v>美咲町下水道事業会計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2.52</c:v>
                </c:pt>
              </c:numCache>
            </c:numRef>
          </c:val>
          <c:extLst>
            <c:ext xmlns:c16="http://schemas.microsoft.com/office/drawing/2014/chart" uri="{C3380CC4-5D6E-409C-BE32-E72D297353CC}">
              <c16:uniqueId val="{00000006-1A1C-4C26-BCA2-735039DC4AD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11.43</c:v>
                </c:pt>
                <c:pt idx="2">
                  <c:v>#N/A</c:v>
                </c:pt>
                <c:pt idx="3">
                  <c:v>6.33</c:v>
                </c:pt>
                <c:pt idx="4">
                  <c:v>#N/A</c:v>
                </c:pt>
                <c:pt idx="5">
                  <c:v>5.72</c:v>
                </c:pt>
                <c:pt idx="6">
                  <c:v>#N/A</c:v>
                </c:pt>
                <c:pt idx="7">
                  <c:v>6.23</c:v>
                </c:pt>
                <c:pt idx="8">
                  <c:v>#N/A</c:v>
                </c:pt>
                <c:pt idx="9">
                  <c:v>6.31</c:v>
                </c:pt>
              </c:numCache>
            </c:numRef>
          </c:val>
          <c:extLst>
            <c:ext xmlns:c16="http://schemas.microsoft.com/office/drawing/2014/chart" uri="{C3380CC4-5D6E-409C-BE32-E72D297353CC}">
              <c16:uniqueId val="{00000007-1A1C-4C26-BCA2-735039DC4AD2}"/>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c:v>
                </c:pt>
                <c:pt idx="2">
                  <c:v>#N/A</c:v>
                </c:pt>
                <c:pt idx="3">
                  <c:v>7.72</c:v>
                </c:pt>
                <c:pt idx="4">
                  <c:v>#N/A</c:v>
                </c:pt>
                <c:pt idx="5">
                  <c:v>8.99</c:v>
                </c:pt>
                <c:pt idx="6">
                  <c:v>#N/A</c:v>
                </c:pt>
                <c:pt idx="7">
                  <c:v>9.42</c:v>
                </c:pt>
                <c:pt idx="8">
                  <c:v>#N/A</c:v>
                </c:pt>
                <c:pt idx="9">
                  <c:v>12.05</c:v>
                </c:pt>
              </c:numCache>
            </c:numRef>
          </c:val>
          <c:extLst>
            <c:ext xmlns:c16="http://schemas.microsoft.com/office/drawing/2014/chart" uri="{C3380CC4-5D6E-409C-BE32-E72D297353CC}">
              <c16:uniqueId val="{00000008-1A1C-4C26-BCA2-735039DC4AD2}"/>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0.28999999999999998</c:v>
                </c:pt>
                <c:pt idx="1">
                  <c:v>#N/A</c:v>
                </c:pt>
                <c:pt idx="2">
                  <c:v>0.23</c:v>
                </c:pt>
                <c:pt idx="3">
                  <c:v>#N/A</c:v>
                </c:pt>
                <c:pt idx="4">
                  <c:v>0.2</c:v>
                </c:pt>
                <c:pt idx="5">
                  <c:v>#N/A</c:v>
                </c:pt>
                <c:pt idx="6">
                  <c:v>0.17</c:v>
                </c:pt>
                <c:pt idx="7">
                  <c:v>#N/A</c:v>
                </c:pt>
                <c:pt idx="8">
                  <c:v>0.14000000000000001</c:v>
                </c:pt>
                <c:pt idx="9">
                  <c:v>#N/A</c:v>
                </c:pt>
              </c:numCache>
            </c:numRef>
          </c:val>
          <c:extLst>
            <c:ext xmlns:c16="http://schemas.microsoft.com/office/drawing/2014/chart" uri="{C3380CC4-5D6E-409C-BE32-E72D297353CC}">
              <c16:uniqueId val="{00000009-1A1C-4C26-BCA2-735039DC4A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1292</c:v>
                </c:pt>
                <c:pt idx="5">
                  <c:v>1499</c:v>
                </c:pt>
                <c:pt idx="8">
                  <c:v>1462</c:v>
                </c:pt>
                <c:pt idx="11">
                  <c:v>1428</c:v>
                </c:pt>
                <c:pt idx="14">
                  <c:v>1346</c:v>
                </c:pt>
              </c:numCache>
            </c:numRef>
          </c:val>
          <c:extLst>
            <c:ext xmlns:c16="http://schemas.microsoft.com/office/drawing/2014/chart" uri="{C3380CC4-5D6E-409C-BE32-E72D297353CC}">
              <c16:uniqueId val="{00000000-BA39-4CE0-AEAF-E8458DBE2F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39-4CE0-AEAF-E8458DBE2F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2</c:v>
                </c:pt>
                <c:pt idx="9">
                  <c:v>2</c:v>
                </c:pt>
                <c:pt idx="12">
                  <c:v>2</c:v>
                </c:pt>
              </c:numCache>
            </c:numRef>
          </c:val>
          <c:extLst>
            <c:ext xmlns:c16="http://schemas.microsoft.com/office/drawing/2014/chart" uri="{C3380CC4-5D6E-409C-BE32-E72D297353CC}">
              <c16:uniqueId val="{00000002-BA39-4CE0-AEAF-E8458DBE2F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124</c:v>
                </c:pt>
                <c:pt idx="3">
                  <c:v>123</c:v>
                </c:pt>
                <c:pt idx="6">
                  <c:v>125</c:v>
                </c:pt>
                <c:pt idx="9">
                  <c:v>129</c:v>
                </c:pt>
                <c:pt idx="12">
                  <c:v>93</c:v>
                </c:pt>
              </c:numCache>
            </c:numRef>
          </c:val>
          <c:extLst>
            <c:ext xmlns:c16="http://schemas.microsoft.com/office/drawing/2014/chart" uri="{C3380CC4-5D6E-409C-BE32-E72D297353CC}">
              <c16:uniqueId val="{00000003-BA39-4CE0-AEAF-E8458DBE2F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484</c:v>
                </c:pt>
                <c:pt idx="3">
                  <c:v>529</c:v>
                </c:pt>
                <c:pt idx="6">
                  <c:v>505</c:v>
                </c:pt>
                <c:pt idx="9">
                  <c:v>464</c:v>
                </c:pt>
                <c:pt idx="12">
                  <c:v>516</c:v>
                </c:pt>
              </c:numCache>
            </c:numRef>
          </c:val>
          <c:extLst>
            <c:ext xmlns:c16="http://schemas.microsoft.com/office/drawing/2014/chart" uri="{C3380CC4-5D6E-409C-BE32-E72D297353CC}">
              <c16:uniqueId val="{00000004-BA39-4CE0-AEAF-E8458DBE2F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39-4CE0-AEAF-E8458DBE2F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39-4CE0-AEAF-E8458DBE2F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1232</c:v>
                </c:pt>
                <c:pt idx="3">
                  <c:v>1468</c:v>
                </c:pt>
                <c:pt idx="6">
                  <c:v>1367</c:v>
                </c:pt>
                <c:pt idx="9">
                  <c:v>1332</c:v>
                </c:pt>
                <c:pt idx="12">
                  <c:v>1325</c:v>
                </c:pt>
              </c:numCache>
            </c:numRef>
          </c:val>
          <c:extLst>
            <c:ext xmlns:c16="http://schemas.microsoft.com/office/drawing/2014/chart" uri="{C3380CC4-5D6E-409C-BE32-E72D297353CC}">
              <c16:uniqueId val="{00000007-BA39-4CE0-AEAF-E8458DBE2F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553</c:v>
                </c:pt>
                <c:pt idx="2">
                  <c:v>#N/A</c:v>
                </c:pt>
                <c:pt idx="3">
                  <c:v>#N/A</c:v>
                </c:pt>
                <c:pt idx="4">
                  <c:v>623</c:v>
                </c:pt>
                <c:pt idx="5">
                  <c:v>#N/A</c:v>
                </c:pt>
                <c:pt idx="6">
                  <c:v>#N/A</c:v>
                </c:pt>
                <c:pt idx="7">
                  <c:v>537</c:v>
                </c:pt>
                <c:pt idx="8">
                  <c:v>#N/A</c:v>
                </c:pt>
                <c:pt idx="9">
                  <c:v>#N/A</c:v>
                </c:pt>
                <c:pt idx="10">
                  <c:v>499</c:v>
                </c:pt>
                <c:pt idx="11">
                  <c:v>#N/A</c:v>
                </c:pt>
                <c:pt idx="12">
                  <c:v>#N/A</c:v>
                </c:pt>
                <c:pt idx="13">
                  <c:v>590</c:v>
                </c:pt>
                <c:pt idx="14">
                  <c:v>#N/A</c:v>
                </c:pt>
              </c:numCache>
            </c:numRef>
          </c:val>
          <c:smooth val="0"/>
          <c:extLst>
            <c:ext xmlns:c16="http://schemas.microsoft.com/office/drawing/2014/chart" uri="{C3380CC4-5D6E-409C-BE32-E72D297353CC}">
              <c16:uniqueId val="{00000008-BA39-4CE0-AEAF-E8458DBE2F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11545</c:v>
                </c:pt>
                <c:pt idx="5">
                  <c:v>11061</c:v>
                </c:pt>
                <c:pt idx="8">
                  <c:v>10899</c:v>
                </c:pt>
                <c:pt idx="11">
                  <c:v>11966</c:v>
                </c:pt>
                <c:pt idx="14">
                  <c:v>12970</c:v>
                </c:pt>
              </c:numCache>
            </c:numRef>
          </c:val>
          <c:extLst>
            <c:ext xmlns:c16="http://schemas.microsoft.com/office/drawing/2014/chart" uri="{C3380CC4-5D6E-409C-BE32-E72D297353CC}">
              <c16:uniqueId val="{00000000-9DEC-4A66-875B-6F6A3E448F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22</c:v>
                </c:pt>
                <c:pt idx="8">
                  <c:v>16</c:v>
                </c:pt>
                <c:pt idx="11">
                  <c:v>12</c:v>
                </c:pt>
                <c:pt idx="14">
                  <c:v>9</c:v>
                </c:pt>
              </c:numCache>
            </c:numRef>
          </c:val>
          <c:extLst>
            <c:ext xmlns:c16="http://schemas.microsoft.com/office/drawing/2014/chart" uri="{C3380CC4-5D6E-409C-BE32-E72D297353CC}">
              <c16:uniqueId val="{00000001-9DEC-4A66-875B-6F6A3E448F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6364</c:v>
                </c:pt>
                <c:pt idx="5">
                  <c:v>6831</c:v>
                </c:pt>
                <c:pt idx="8">
                  <c:v>7090</c:v>
                </c:pt>
                <c:pt idx="11">
                  <c:v>7220</c:v>
                </c:pt>
                <c:pt idx="14">
                  <c:v>6448</c:v>
                </c:pt>
              </c:numCache>
            </c:numRef>
          </c:val>
          <c:extLst>
            <c:ext xmlns:c16="http://schemas.microsoft.com/office/drawing/2014/chart" uri="{C3380CC4-5D6E-409C-BE32-E72D297353CC}">
              <c16:uniqueId val="{00000002-9DEC-4A66-875B-6F6A3E448F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C-4A66-875B-6F6A3E448F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C-4A66-875B-6F6A3E448F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EC-4A66-875B-6F6A3E448F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2452</c:v>
                </c:pt>
                <c:pt idx="3">
                  <c:v>2354</c:v>
                </c:pt>
                <c:pt idx="6">
                  <c:v>1411</c:v>
                </c:pt>
                <c:pt idx="9">
                  <c:v>1497</c:v>
                </c:pt>
                <c:pt idx="12">
                  <c:v>1518</c:v>
                </c:pt>
              </c:numCache>
            </c:numRef>
          </c:val>
          <c:extLst>
            <c:ext xmlns:c16="http://schemas.microsoft.com/office/drawing/2014/chart" uri="{C3380CC4-5D6E-409C-BE32-E72D297353CC}">
              <c16:uniqueId val="{00000006-9DEC-4A66-875B-6F6A3E448F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988</c:v>
                </c:pt>
                <c:pt idx="3">
                  <c:v>907</c:v>
                </c:pt>
                <c:pt idx="6">
                  <c:v>770</c:v>
                </c:pt>
                <c:pt idx="9">
                  <c:v>665</c:v>
                </c:pt>
                <c:pt idx="12">
                  <c:v>576</c:v>
                </c:pt>
              </c:numCache>
            </c:numRef>
          </c:val>
          <c:extLst>
            <c:ext xmlns:c16="http://schemas.microsoft.com/office/drawing/2014/chart" uri="{C3380CC4-5D6E-409C-BE32-E72D297353CC}">
              <c16:uniqueId val="{00000007-9DEC-4A66-875B-6F6A3E448F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4346</c:v>
                </c:pt>
                <c:pt idx="3">
                  <c:v>4214</c:v>
                </c:pt>
                <c:pt idx="6">
                  <c:v>4181</c:v>
                </c:pt>
                <c:pt idx="9">
                  <c:v>3952</c:v>
                </c:pt>
                <c:pt idx="12">
                  <c:v>3819</c:v>
                </c:pt>
              </c:numCache>
            </c:numRef>
          </c:val>
          <c:extLst>
            <c:ext xmlns:c16="http://schemas.microsoft.com/office/drawing/2014/chart" uri="{C3380CC4-5D6E-409C-BE32-E72D297353CC}">
              <c16:uniqueId val="{00000008-9DEC-4A66-875B-6F6A3E448F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34</c:v>
                </c:pt>
                <c:pt idx="6">
                  <c:v>27</c:v>
                </c:pt>
                <c:pt idx="9">
                  <c:v>20</c:v>
                </c:pt>
                <c:pt idx="12">
                  <c:v>15</c:v>
                </c:pt>
              </c:numCache>
            </c:numRef>
          </c:val>
          <c:extLst>
            <c:ext xmlns:c16="http://schemas.microsoft.com/office/drawing/2014/chart" uri="{C3380CC4-5D6E-409C-BE32-E72D297353CC}">
              <c16:uniqueId val="{00000009-9DEC-4A66-875B-6F6A3E448F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12014</c:v>
                </c:pt>
                <c:pt idx="3">
                  <c:v>11282</c:v>
                </c:pt>
                <c:pt idx="6">
                  <c:v>11437</c:v>
                </c:pt>
                <c:pt idx="9">
                  <c:v>13023</c:v>
                </c:pt>
                <c:pt idx="12">
                  <c:v>14808</c:v>
                </c:pt>
              </c:numCache>
            </c:numRef>
          </c:val>
          <c:extLst>
            <c:ext xmlns:c16="http://schemas.microsoft.com/office/drawing/2014/chart" uri="{C3380CC4-5D6E-409C-BE32-E72D297353CC}">
              <c16:uniqueId val="{0000000A-9DEC-4A66-875B-6F6A3E448F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1900</c:v>
                </c:pt>
                <c:pt idx="2">
                  <c:v>#N/A</c:v>
                </c:pt>
                <c:pt idx="3">
                  <c:v>#N/A</c:v>
                </c:pt>
                <c:pt idx="4">
                  <c:v>878</c:v>
                </c:pt>
                <c:pt idx="5">
                  <c:v>#N/A</c:v>
                </c:pt>
                <c:pt idx="6">
                  <c:v>#N/A</c:v>
                </c:pt>
                <c:pt idx="7">
                  <c:v>0</c:v>
                </c:pt>
                <c:pt idx="8">
                  <c:v>#N/A</c:v>
                </c:pt>
                <c:pt idx="9">
                  <c:v>#N/A</c:v>
                </c:pt>
                <c:pt idx="10">
                  <c:v>0</c:v>
                </c:pt>
                <c:pt idx="11">
                  <c:v>#N/A</c:v>
                </c:pt>
                <c:pt idx="12">
                  <c:v>#N/A</c:v>
                </c:pt>
                <c:pt idx="13">
                  <c:v>1309</c:v>
                </c:pt>
                <c:pt idx="14">
                  <c:v>#N/A</c:v>
                </c:pt>
              </c:numCache>
            </c:numRef>
          </c:val>
          <c:smooth val="0"/>
          <c:extLst>
            <c:ext xmlns:c16="http://schemas.microsoft.com/office/drawing/2014/chart" uri="{C3380CC4-5D6E-409C-BE32-E72D297353CC}">
              <c16:uniqueId val="{0000000B-9DEC-4A66-875B-6F6A3E448F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3041</c:v>
                </c:pt>
                <c:pt idx="1">
                  <c:v>3041</c:v>
                </c:pt>
                <c:pt idx="2">
                  <c:v>3042</c:v>
                </c:pt>
              </c:numCache>
            </c:numRef>
          </c:val>
          <c:extLst>
            <c:ext xmlns:c16="http://schemas.microsoft.com/office/drawing/2014/chart" uri="{C3380CC4-5D6E-409C-BE32-E72D297353CC}">
              <c16:uniqueId val="{00000000-337E-4544-A618-7899C4AFC8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1022</c:v>
                </c:pt>
                <c:pt idx="1">
                  <c:v>1092</c:v>
                </c:pt>
                <c:pt idx="2">
                  <c:v>593</c:v>
                </c:pt>
              </c:numCache>
            </c:numRef>
          </c:val>
          <c:extLst>
            <c:ext xmlns:c16="http://schemas.microsoft.com/office/drawing/2014/chart" uri="{C3380CC4-5D6E-409C-BE32-E72D297353CC}">
              <c16:uniqueId val="{00000001-337E-4544-A618-7899C4AFC8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4619</c:v>
                </c:pt>
                <c:pt idx="1">
                  <c:v>4603</c:v>
                </c:pt>
                <c:pt idx="2">
                  <c:v>4004</c:v>
                </c:pt>
              </c:numCache>
            </c:numRef>
          </c:val>
          <c:extLst>
            <c:ext xmlns:c16="http://schemas.microsoft.com/office/drawing/2014/chart" uri="{C3380CC4-5D6E-409C-BE32-E72D297353CC}">
              <c16:uniqueId val="{00000002-337E-4544-A618-7899C4AFC8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一番大きなウエートを占めている元利償還金については、繰上償還を行ったことにより</a:t>
          </a:r>
          <a:r>
            <a:rPr lang="ja-JP" altLang="en-US" sz="1100" b="0" i="0" baseline="0">
              <a:solidFill>
                <a:schemeClr val="dk1"/>
              </a:solidFill>
              <a:effectLst/>
              <a:latin typeface="+mn-lt"/>
              <a:ea typeface="+mn-ea"/>
              <a:cs typeface="+mn-cs"/>
            </a:rPr>
            <a:t>増額を抑制して</a:t>
          </a:r>
          <a:r>
            <a:rPr lang="ja-JP" altLang="ja-JP" sz="1100" b="0" i="0" baseline="0">
              <a:solidFill>
                <a:schemeClr val="dk1"/>
              </a:solidFill>
              <a:effectLst/>
              <a:latin typeface="+mn-lt"/>
              <a:ea typeface="+mn-ea"/>
              <a:cs typeface="+mn-cs"/>
            </a:rPr>
            <a:t>いる。今後は</a:t>
          </a:r>
          <a:r>
            <a:rPr lang="ja-JP" altLang="en-US" sz="1100" b="0" i="0" baseline="0">
              <a:solidFill>
                <a:schemeClr val="dk1"/>
              </a:solidFill>
              <a:effectLst/>
              <a:latin typeface="+mn-lt"/>
              <a:ea typeface="+mn-ea"/>
              <a:cs typeface="+mn-cs"/>
            </a:rPr>
            <a:t>多世代交流拠点整備事業など</a:t>
          </a:r>
          <a:r>
            <a:rPr lang="ja-JP" altLang="ja-JP" sz="1100" b="0" i="0" baseline="0">
              <a:solidFill>
                <a:schemeClr val="dk1"/>
              </a:solidFill>
              <a:effectLst/>
              <a:latin typeface="+mn-lt"/>
              <a:ea typeface="+mn-ea"/>
              <a:cs typeface="+mn-cs"/>
            </a:rPr>
            <a:t>大規模事業の影響により増加が見込まれるので、</a:t>
          </a:r>
          <a:r>
            <a:rPr lang="ja-JP" altLang="en-US" sz="1100" b="0" i="0" baseline="0">
              <a:solidFill>
                <a:schemeClr val="dk1"/>
              </a:solidFill>
              <a:effectLst/>
              <a:latin typeface="+mn-lt"/>
              <a:ea typeface="+mn-ea"/>
              <a:cs typeface="+mn-cs"/>
            </a:rPr>
            <a:t>新発債の</a:t>
          </a:r>
          <a:r>
            <a:rPr lang="ja-JP" altLang="ja-JP" sz="1100" b="0" i="0" baseline="0">
              <a:solidFill>
                <a:schemeClr val="dk1"/>
              </a:solidFill>
              <a:effectLst/>
              <a:latin typeface="+mn-lt"/>
              <a:ea typeface="+mn-ea"/>
              <a:cs typeface="+mn-cs"/>
            </a:rPr>
            <a:t>発行を</a:t>
          </a:r>
          <a:r>
            <a:rPr lang="ja-JP" altLang="en-US" sz="1100" b="0" i="0" baseline="0">
              <a:solidFill>
                <a:schemeClr val="dk1"/>
              </a:solidFill>
              <a:effectLst/>
              <a:latin typeface="+mn-lt"/>
              <a:ea typeface="+mn-ea"/>
              <a:cs typeface="+mn-cs"/>
            </a:rPr>
            <a:t>抑え</a:t>
          </a:r>
          <a:r>
            <a:rPr lang="ja-JP" altLang="ja-JP" sz="1100" b="0" i="0" baseline="0">
              <a:solidFill>
                <a:schemeClr val="dk1"/>
              </a:solidFill>
              <a:effectLst/>
              <a:latin typeface="+mn-lt"/>
              <a:ea typeface="+mn-ea"/>
              <a:cs typeface="+mn-cs"/>
            </a:rPr>
            <a:t>るとともに、計画的な繰上償還を行っていくなど適正な管理に努める。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a:t>
          </a:r>
          <a:r>
            <a:rPr lang="ja-JP" altLang="en-US" sz="1100" b="0" i="0" baseline="0">
              <a:solidFill>
                <a:schemeClr val="dk1"/>
              </a:solidFill>
              <a:effectLst/>
              <a:latin typeface="+mn-lt"/>
              <a:ea typeface="+mn-ea"/>
              <a:cs typeface="+mn-cs"/>
            </a:rPr>
            <a:t>耐震化や更新改良事業を進めていけば、</a:t>
          </a:r>
          <a:r>
            <a:rPr lang="ja-JP" altLang="ja-JP" sz="1100" b="0" i="0" baseline="0">
              <a:solidFill>
                <a:schemeClr val="dk1"/>
              </a:solidFill>
              <a:effectLst/>
              <a:latin typeface="+mn-lt"/>
              <a:ea typeface="+mn-ea"/>
              <a:cs typeface="+mn-cs"/>
            </a:rPr>
            <a:t>今後も高い水準が見込まれる。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a:t>
          </a:r>
          <a:r>
            <a:rPr kumimoji="1" lang="ja-JP" altLang="en-US" sz="1100">
              <a:solidFill>
                <a:schemeClr val="dk1"/>
              </a:solidFill>
              <a:effectLst/>
              <a:latin typeface="+mn-lt"/>
              <a:ea typeface="+mn-ea"/>
              <a:cs typeface="+mn-cs"/>
            </a:rPr>
            <a:t>多世代交流拠点</a:t>
          </a:r>
          <a:r>
            <a:rPr kumimoji="1" lang="ja-JP" altLang="ja-JP" sz="1100">
              <a:solidFill>
                <a:schemeClr val="dk1"/>
              </a:solidFill>
              <a:effectLst/>
              <a:latin typeface="+mn-lt"/>
              <a:ea typeface="+mn-ea"/>
              <a:cs typeface="+mn-cs"/>
            </a:rPr>
            <a:t>事業などにより増加している。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年度においても繰越事業があり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暫くは</a:t>
          </a:r>
          <a:r>
            <a:rPr kumimoji="1" lang="ja-JP" altLang="ja-JP" sz="1100">
              <a:solidFill>
                <a:schemeClr val="dk1"/>
              </a:solidFill>
              <a:effectLst/>
              <a:latin typeface="+mn-lt"/>
              <a:ea typeface="+mn-ea"/>
              <a:cs typeface="+mn-cs"/>
            </a:rPr>
            <a:t>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公営企業債等繰入見込額については、継続して実施している上下水道事業の影響により、今後も大きな減少は見込めない状況である。</a:t>
          </a:r>
          <a:r>
            <a:rPr kumimoji="1" lang="ja-JP" altLang="en-US" sz="1100">
              <a:solidFill>
                <a:schemeClr val="dk1"/>
              </a:solidFill>
              <a:effectLst/>
              <a:latin typeface="+mn-lt"/>
              <a:ea typeface="+mn-ea"/>
              <a:cs typeface="+mn-cs"/>
            </a:rPr>
            <a:t>むしろ今後耐震化、更新事業が始まれば増加する。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a:t>
          </a:r>
          <a:r>
            <a:rPr kumimoji="1" lang="ja-JP" altLang="en-US" sz="1100">
              <a:solidFill>
                <a:schemeClr val="dk1"/>
              </a:solidFill>
              <a:effectLst/>
              <a:latin typeface="+mn-lt"/>
              <a:ea typeface="+mn-ea"/>
              <a:cs typeface="+mn-cs"/>
            </a:rPr>
            <a:t>減少しないような財政運営が必要である。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多世代交流拠点整備事業を含む大規模事業などに充当するため全体として１，２５６百万円を取り崩し、１６０百万円積み立てたため、１，０９６百万円の減額となった。。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将来負担の軽減のため、繰上償還の財源として減債基金を取り崩す予定である。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また、余剰財源は今後の事業を見越して各基金へ積み立てるよう努める。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長期振興まちづくり基金：町民福祉向上に資する長期的な計画に基づく事業を円滑に推進するとともに、町財政の健全な運営を図ることを目的とする。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元気なまちづくり基金：まち全体の元気なまちづくりを推進することを目的とする。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教育振興基金：美咲町における教育振興に要する費用の財源に充てることを目的とする。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庁舎建設基金：美咲町庁舎建設を図ることを目的とする。</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学校教育施設整備基金：美咲町における学校教育施設の建設及び整備に要する費用の財源に充てることを目的とする。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長期振興まちづくり基金：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あさひが丘施設改修事業、窓口サービス改革事業などに３３７百万円充当し、８８百万円を積立てた。</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元気なまちづくり基金：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美咲町ＧＩＳ整備事業に１６４百円充当した。</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柵原学園関連施設集約化事業などに４７百万円充当した。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多世代交流拠点整備事業などに１５０百万円充当した。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各基金の目的に沿って有効活用を図り、該当事業に充当を行う。また、余剰財源を積み立てて将来負担に備える。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利子相当分を積み立てた。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現状をキープすることを目標とする。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繰上償還を行うため４９９百万円を取り崩した。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大規模事業による償還に備え、余剰財源を積み立てる。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a:t>
          </a:r>
          <a:r>
            <a:rPr lang="ja-JP" altLang="en-US" sz="1100" b="0" i="0" baseline="0">
              <a:solidFill>
                <a:schemeClr val="dk1"/>
              </a:solidFill>
              <a:effectLst/>
              <a:latin typeface="+mn-lt"/>
              <a:ea typeface="+mn-ea"/>
              <a:cs typeface="+mn-cs"/>
            </a:rPr>
            <a:t>事業や補助金の</a:t>
          </a:r>
          <a:r>
            <a:rPr lang="ja-JP" altLang="ja-JP" sz="1100" b="0" i="0" baseline="0">
              <a:solidFill>
                <a:schemeClr val="dk1"/>
              </a:solidFill>
              <a:effectLst/>
              <a:latin typeface="+mn-lt"/>
              <a:ea typeface="+mn-ea"/>
              <a:cs typeface="+mn-cs"/>
            </a:rPr>
            <a:t>見直し等により歳出の削減に努めるとともに、</a:t>
          </a:r>
          <a:r>
            <a:rPr lang="ja-JP" altLang="en-US" sz="1100" b="0" i="0" baseline="0">
              <a:solidFill>
                <a:schemeClr val="dk1"/>
              </a:solidFill>
              <a:effectLst/>
              <a:latin typeface="+mn-lt"/>
              <a:ea typeface="+mn-ea"/>
              <a:cs typeface="+mn-cs"/>
            </a:rPr>
            <a:t>使用料の見直しや</a:t>
          </a:r>
          <a:r>
            <a:rPr lang="ja-JP" altLang="ja-JP" sz="1100" b="0" i="0" baseline="0">
              <a:solidFill>
                <a:schemeClr val="dk1"/>
              </a:solidFill>
              <a:effectLst/>
              <a:latin typeface="+mn-lt"/>
              <a:ea typeface="+mn-ea"/>
              <a:cs typeface="+mn-cs"/>
            </a:rPr>
            <a:t>地方税の徴収強化等の取組みを行い、財政の健全化に努める。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36406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721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類似団体の平均より下回っているが、多世代交流拠点整備関連事業などの大規模事業</a:t>
          </a:r>
          <a:r>
            <a:rPr kumimoji="1" lang="ja-JP" altLang="en-US" sz="1100">
              <a:solidFill>
                <a:schemeClr val="dk1"/>
              </a:solidFill>
              <a:effectLst/>
              <a:latin typeface="+mn-lt"/>
              <a:ea typeface="+mn-ea"/>
              <a:cs typeface="+mn-cs"/>
            </a:rPr>
            <a:t>が終了し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公債費の増加が見込まれるため、新発債の抑制や繰上償還を計画的に行い</a:t>
          </a:r>
          <a:r>
            <a:rPr kumimoji="1" lang="ja-JP" altLang="en-US" sz="1100">
              <a:solidFill>
                <a:schemeClr val="dk1"/>
              </a:solidFill>
              <a:effectLst/>
              <a:latin typeface="+mn-lt"/>
              <a:ea typeface="+mn-ea"/>
              <a:cs typeface="+mn-cs"/>
            </a:rPr>
            <a:t>義務的経費の削減</a:t>
          </a:r>
          <a:r>
            <a:rPr kumimoji="1" lang="ja-JP" altLang="ja-JP" sz="110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11049</xdr:rowOff>
    </xdr:from>
    <xdr:to>
      <xdr:col>23</xdr:col>
      <xdr:colOff>133350</xdr:colOff>
      <xdr:row>59</xdr:row>
      <xdr:rowOff>23114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265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148717</xdr:rowOff>
    </xdr:from>
    <xdr:to>
      <xdr:col>19</xdr:col>
      <xdr:colOff>133350</xdr:colOff>
      <xdr:row>59</xdr:row>
      <xdr:rowOff>11049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09281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119761</xdr:rowOff>
    </xdr:from>
    <xdr:to>
      <xdr:col>15</xdr:col>
      <xdr:colOff>82550</xdr:colOff>
      <xdr:row>58</xdr:row>
      <xdr:rowOff>148717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638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119761</xdr:rowOff>
    </xdr:from>
    <xdr:to>
      <xdr:col>11</xdr:col>
      <xdr:colOff>31750</xdr:colOff>
      <xdr:row>59</xdr:row>
      <xdr:rowOff>20701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6386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143764</xdr:rowOff>
    </xdr:from>
    <xdr:to>
      <xdr:col>23</xdr:col>
      <xdr:colOff>184150</xdr:colOff>
      <xdr:row>59</xdr:row>
      <xdr:rowOff>73914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160291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131699</xdr:rowOff>
    </xdr:from>
    <xdr:to>
      <xdr:col>19</xdr:col>
      <xdr:colOff>184150</xdr:colOff>
      <xdr:row>59</xdr:row>
      <xdr:rowOff>61849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72026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84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97917</xdr:rowOff>
    </xdr:from>
    <xdr:to>
      <xdr:col>15</xdr:col>
      <xdr:colOff>133350</xdr:colOff>
      <xdr:row>59</xdr:row>
      <xdr:rowOff>28067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38244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1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68961</xdr:rowOff>
    </xdr:from>
    <xdr:to>
      <xdr:col>11</xdr:col>
      <xdr:colOff>82550</xdr:colOff>
      <xdr:row>58</xdr:row>
      <xdr:rowOff>170561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9288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8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141351</xdr:rowOff>
    </xdr:from>
    <xdr:to>
      <xdr:col>7</xdr:col>
      <xdr:colOff>31750</xdr:colOff>
      <xdr:row>59</xdr:row>
      <xdr:rowOff>71501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81678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5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a:t>
          </a:r>
          <a:r>
            <a:rPr kumimoji="1" lang="ja-JP" altLang="en-US" sz="1100">
              <a:solidFill>
                <a:schemeClr val="dk1"/>
              </a:solidFill>
              <a:effectLst/>
              <a:latin typeface="+mn-lt"/>
              <a:ea typeface="+mn-ea"/>
              <a:cs typeface="+mn-cs"/>
            </a:rPr>
            <a:t>など定員管理計画を進めていく必要がある。また、人件費・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ともに近年の物価高騰により増加傾向にあり</a:t>
          </a:r>
          <a:r>
            <a:rPr kumimoji="1" lang="ja-JP" altLang="ja-JP" sz="1100">
              <a:solidFill>
                <a:schemeClr val="dk1"/>
              </a:solidFill>
              <a:effectLst/>
              <a:latin typeface="+mn-lt"/>
              <a:ea typeface="+mn-ea"/>
              <a:cs typeface="+mn-cs"/>
            </a:rPr>
            <a:t>、民間委託が可能なものは民間委託を進め、コストの低減を図るように努める。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38116</xdr:rowOff>
    </xdr:from>
    <xdr:to>
      <xdr:col>23</xdr:col>
      <xdr:colOff>133350</xdr:colOff>
      <xdr:row>83</xdr:row>
      <xdr:rowOff>135337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8466"/>
          <a:ext cx="838200" cy="9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17912</xdr:rowOff>
    </xdr:from>
    <xdr:to>
      <xdr:col>19</xdr:col>
      <xdr:colOff>133350</xdr:colOff>
      <xdr:row>83</xdr:row>
      <xdr:rowOff>38116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48262"/>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153522</xdr:rowOff>
    </xdr:from>
    <xdr:to>
      <xdr:col>15</xdr:col>
      <xdr:colOff>82550</xdr:colOff>
      <xdr:row>83</xdr:row>
      <xdr:rowOff>17912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12422"/>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134699</xdr:rowOff>
    </xdr:from>
    <xdr:to>
      <xdr:col>11</xdr:col>
      <xdr:colOff>31750</xdr:colOff>
      <xdr:row>82</xdr:row>
      <xdr:rowOff>153522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93599"/>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84537</xdr:rowOff>
    </xdr:from>
    <xdr:to>
      <xdr:col>23</xdr:col>
      <xdr:colOff>184150</xdr:colOff>
      <xdr:row>84</xdr:row>
      <xdr:rowOff>14687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56614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158766</xdr:rowOff>
    </xdr:from>
    <xdr:to>
      <xdr:col>19</xdr:col>
      <xdr:colOff>184150</xdr:colOff>
      <xdr:row>83</xdr:row>
      <xdr:rowOff>88916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73693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0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138562</xdr:rowOff>
    </xdr:from>
    <xdr:to>
      <xdr:col>15</xdr:col>
      <xdr:colOff>133350</xdr:colOff>
      <xdr:row>83</xdr:row>
      <xdr:rowOff>68712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9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53489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8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102722</xdr:rowOff>
    </xdr:from>
    <xdr:to>
      <xdr:col>11</xdr:col>
      <xdr:colOff>82550</xdr:colOff>
      <xdr:row>83</xdr:row>
      <xdr:rowOff>32872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17649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4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83899</xdr:rowOff>
    </xdr:from>
    <xdr:to>
      <xdr:col>7</xdr:col>
      <xdr:colOff>31750</xdr:colOff>
      <xdr:row>83</xdr:row>
      <xdr:rowOff>14049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170276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2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3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66947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8804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128088</xdr:rowOff>
    </xdr:from>
    <xdr:to>
      <xdr:col>77</xdr:col>
      <xdr:colOff>44450</xdr:colOff>
      <xdr:row>64</xdr:row>
      <xdr:rowOff>15240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2943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100512</xdr:rowOff>
    </xdr:from>
    <xdr:to>
      <xdr:col>72</xdr:col>
      <xdr:colOff>203200</xdr:colOff>
      <xdr:row>63</xdr:row>
      <xdr:rowOff>128088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0186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70636</xdr:rowOff>
    </xdr:from>
    <xdr:to>
      <xdr:col>68</xdr:col>
      <xdr:colOff>152400</xdr:colOff>
      <xdr:row>63</xdr:row>
      <xdr:rowOff>100512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7198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16147</xdr:rowOff>
    </xdr:from>
    <xdr:to>
      <xdr:col>81</xdr:col>
      <xdr:colOff>95250</xdr:colOff>
      <xdr:row>64</xdr:row>
      <xdr:rowOff>117747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159674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77288</xdr:rowOff>
    </xdr:from>
    <xdr:to>
      <xdr:col>73</xdr:col>
      <xdr:colOff>44450</xdr:colOff>
      <xdr:row>64</xdr:row>
      <xdr:rowOff>7438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163665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49712</xdr:rowOff>
    </xdr:from>
    <xdr:to>
      <xdr:col>68</xdr:col>
      <xdr:colOff>203200</xdr:colOff>
      <xdr:row>63</xdr:row>
      <xdr:rowOff>151312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136089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19836</xdr:rowOff>
    </xdr:from>
    <xdr:to>
      <xdr:col>64</xdr:col>
      <xdr:colOff>152400</xdr:colOff>
      <xdr:row>63</xdr:row>
      <xdr:rowOff>121436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106213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類似団体より高い比率となっているが、計画的な繰上償還の実施により実質公債費比率の上昇抑制に努めている。また、大規模事業の実施に伴い、</a:t>
          </a:r>
          <a:r>
            <a:rPr kumimoji="1" lang="ja-JP" altLang="en-US" sz="1100">
              <a:solidFill>
                <a:schemeClr val="dk1"/>
              </a:solidFill>
              <a:effectLst/>
              <a:latin typeface="+mn-lt"/>
              <a:ea typeface="+mn-ea"/>
              <a:cs typeface="+mn-cs"/>
            </a:rPr>
            <a:t>単年度実質公債費比率は上昇しており、</a:t>
          </a:r>
          <a:r>
            <a:rPr kumimoji="1" lang="ja-JP" altLang="ja-JP" sz="1100">
              <a:solidFill>
                <a:schemeClr val="dk1"/>
              </a:solidFill>
              <a:effectLst/>
              <a:latin typeface="+mn-lt"/>
              <a:ea typeface="+mn-ea"/>
              <a:cs typeface="+mn-cs"/>
            </a:rPr>
            <a:t>数値の悪化が見込まれるため、</a:t>
          </a:r>
          <a:r>
            <a:rPr kumimoji="1" lang="ja-JP" altLang="en-US" sz="1100">
              <a:solidFill>
                <a:schemeClr val="dk1"/>
              </a:solidFill>
              <a:effectLst/>
              <a:latin typeface="+mn-lt"/>
              <a:ea typeface="+mn-ea"/>
              <a:cs typeface="+mn-cs"/>
            </a:rPr>
            <a:t>新発債の抑制、</a:t>
          </a:r>
          <a:r>
            <a:rPr kumimoji="1" lang="ja-JP" altLang="ja-JP" sz="1100">
              <a:solidFill>
                <a:schemeClr val="dk1"/>
              </a:solidFill>
              <a:effectLst/>
              <a:latin typeface="+mn-lt"/>
              <a:ea typeface="+mn-ea"/>
              <a:cs typeface="+mn-cs"/>
            </a:rPr>
            <a:t>減債基金の積立や繰上償還を行う。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48381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918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48381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48381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ここ数年は</a:t>
          </a:r>
          <a:r>
            <a:rPr lang="ja-JP" altLang="ja-JP" sz="1100" b="0" i="0" baseline="0">
              <a:solidFill>
                <a:schemeClr val="dk1"/>
              </a:solidFill>
              <a:effectLst/>
              <a:latin typeface="+mn-lt"/>
              <a:ea typeface="+mn-ea"/>
              <a:cs typeface="+mn-cs"/>
            </a:rPr>
            <a:t>基金の増加により０となってい</a:t>
          </a:r>
          <a:r>
            <a:rPr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大規模事業に係る基金取り崩しなどにより上昇</a:t>
          </a:r>
          <a:r>
            <a:rPr kumimoji="1" lang="ja-JP" altLang="en-US" sz="1100">
              <a:solidFill>
                <a:schemeClr val="dk1"/>
              </a:solidFill>
              <a:effectLst/>
              <a:latin typeface="+mn-lt"/>
              <a:ea typeface="+mn-ea"/>
              <a:cs typeface="+mn-cs"/>
            </a:rPr>
            <a:t>した。今後は大規模事業の地方債借入金に対する償還が始まり比率が高まる可能性が高いため、</a:t>
          </a:r>
          <a:r>
            <a:rPr kumimoji="1" lang="ja-JP" altLang="ja-JP" sz="1100">
              <a:solidFill>
                <a:schemeClr val="dk1"/>
              </a:solidFill>
              <a:effectLst/>
              <a:latin typeface="+mn-lt"/>
              <a:ea typeface="+mn-ea"/>
              <a:cs typeface="+mn-cs"/>
            </a:rPr>
            <a:t>後世への負担を少しでも軽減するよう、新規事業の実施等について</a:t>
          </a:r>
          <a:r>
            <a:rPr kumimoji="1" lang="ja-JP" altLang="en-US" sz="1100">
              <a:solidFill>
                <a:schemeClr val="dk1"/>
              </a:solidFill>
              <a:effectLst/>
              <a:latin typeface="+mn-lt"/>
              <a:ea typeface="+mn-ea"/>
              <a:cs typeface="+mn-cs"/>
            </a:rPr>
            <a:t>は長期的な観測のもと元スクラップ＆ビルド</a:t>
          </a:r>
          <a:r>
            <a:rPr kumimoji="1" lang="ja-JP" altLang="ja-JP" sz="1100">
              <a:solidFill>
                <a:schemeClr val="dk1"/>
              </a:solidFill>
              <a:effectLst/>
              <a:latin typeface="+mn-lt"/>
              <a:ea typeface="+mn-ea"/>
              <a:cs typeface="+mn-cs"/>
            </a:rPr>
            <a:t>を図り、地方債については繰上償還を行うなど健全な財政運営に努める。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80675</xdr:rowOff>
    </xdr:from>
    <xdr:to>
      <xdr:col>68</xdr:col>
      <xdr:colOff>152400</xdr:colOff>
      <xdr:row>15</xdr:row>
      <xdr:rowOff>124097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48097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112607</xdr:rowOff>
    </xdr:from>
    <xdr:to>
      <xdr:col>81</xdr:col>
      <xdr:colOff>95250</xdr:colOff>
      <xdr:row>15</xdr:row>
      <xdr:rowOff>42757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84684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8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29875</xdr:rowOff>
    </xdr:from>
    <xdr:to>
      <xdr:col>68</xdr:col>
      <xdr:colOff>203200</xdr:colOff>
      <xdr:row>14</xdr:row>
      <xdr:rowOff>131475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116252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73297</xdr:rowOff>
    </xdr:from>
    <xdr:to>
      <xdr:col>64</xdr:col>
      <xdr:colOff>152400</xdr:colOff>
      <xdr:row>16</xdr:row>
      <xdr:rowOff>3447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159674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今後物価高騰に伴う人件費の増加が見込まれるため、</a:t>
          </a:r>
          <a:r>
            <a:rPr lang="ja-JP" altLang="ja-JP" sz="1100" b="0" i="0" baseline="0">
              <a:solidFill>
                <a:schemeClr val="dk1"/>
              </a:solidFill>
              <a:effectLst/>
              <a:latin typeface="+mn-lt"/>
              <a:ea typeface="+mn-ea"/>
              <a:cs typeface="+mn-cs"/>
            </a:rPr>
            <a:t>引き続き計画的な人員の適正配置や支所機能の充実、</a:t>
          </a:r>
          <a:r>
            <a:rPr lang="en-US" altLang="ja-JP" sz="1100" b="0" i="0" baseline="0">
              <a:solidFill>
                <a:schemeClr val="dk1"/>
              </a:solidFill>
              <a:effectLst/>
              <a:latin typeface="+mn-lt"/>
              <a:ea typeface="+mn-ea"/>
              <a:cs typeface="+mn-cs"/>
            </a:rPr>
            <a:t>DX</a:t>
          </a:r>
          <a:r>
            <a:rPr lang="ja-JP" altLang="en-US" sz="1100" b="0" i="0" baseline="0">
              <a:solidFill>
                <a:schemeClr val="dk1"/>
              </a:solidFill>
              <a:effectLst/>
              <a:latin typeface="+mn-lt"/>
              <a:ea typeface="+mn-ea"/>
              <a:cs typeface="+mn-cs"/>
            </a:rPr>
            <a:t>による業務の効率化、</a:t>
          </a:r>
          <a:r>
            <a:rPr lang="ja-JP" altLang="ja-JP" sz="1100" b="0" i="0" baseline="0">
              <a:solidFill>
                <a:schemeClr val="dk1"/>
              </a:solidFill>
              <a:effectLst/>
              <a:latin typeface="+mn-lt"/>
              <a:ea typeface="+mn-ea"/>
              <a:cs typeface="+mn-cs"/>
            </a:rPr>
            <a:t>施設の運営体制の見直しや指定管理者制度の導入等により委託化を進め、人件費関係経費全体について抑制していく。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167005</xdr:rowOff>
    </xdr:from>
    <xdr:to>
      <xdr:col>24</xdr:col>
      <xdr:colOff>25400</xdr:colOff>
      <xdr:row>35</xdr:row>
      <xdr:rowOff>41275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963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138430</xdr:rowOff>
    </xdr:from>
    <xdr:to>
      <xdr:col>19</xdr:col>
      <xdr:colOff>187325</xdr:colOff>
      <xdr:row>34</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67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138430</xdr:rowOff>
    </xdr:from>
    <xdr:to>
      <xdr:col>15</xdr:col>
      <xdr:colOff>98425</xdr:colOff>
      <xdr:row>34</xdr:row>
      <xdr:rowOff>161290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67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161290</xdr:rowOff>
    </xdr:from>
    <xdr:to>
      <xdr:col>11</xdr:col>
      <xdr:colOff>9525</xdr:colOff>
      <xdr:row>35</xdr:row>
      <xdr:rowOff>98425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905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161925</xdr:rowOff>
    </xdr:from>
    <xdr:to>
      <xdr:col>24</xdr:col>
      <xdr:colOff>76200</xdr:colOff>
      <xdr:row>35</xdr:row>
      <xdr:rowOff>92075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116205</xdr:rowOff>
    </xdr:from>
    <xdr:to>
      <xdr:col>20</xdr:col>
      <xdr:colOff>38100</xdr:colOff>
      <xdr:row>35</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87630</xdr:rowOff>
    </xdr:from>
    <xdr:to>
      <xdr:col>15</xdr:col>
      <xdr:colOff>149225</xdr:colOff>
      <xdr:row>35</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27957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47625</xdr:rowOff>
    </xdr:from>
    <xdr:to>
      <xdr:col>6</xdr:col>
      <xdr:colOff>171450</xdr:colOff>
      <xdr:row>35</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134002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物価高騰の影響で今後増加が見込まれる。</a:t>
          </a:r>
          <a:r>
            <a:rPr lang="ja-JP" altLang="ja-JP" sz="1100" b="0" i="0" baseline="0">
              <a:solidFill>
                <a:schemeClr val="dk1"/>
              </a:solidFill>
              <a:effectLst/>
              <a:latin typeface="+mn-lt"/>
              <a:ea typeface="+mn-ea"/>
              <a:cs typeface="+mn-cs"/>
            </a:rPr>
            <a:t>引き続き事業の見直しや事務事業の効率化により抑制に努めていく。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62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44704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08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165862</xdr:rowOff>
    </xdr:from>
    <xdr:to>
      <xdr:col>73</xdr:col>
      <xdr:colOff>180975</xdr:colOff>
      <xdr:row>14</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947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165862</xdr:rowOff>
    </xdr:from>
    <xdr:to>
      <xdr:col>69</xdr:col>
      <xdr:colOff>92075</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947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163085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128778</xdr:rowOff>
    </xdr:from>
    <xdr:to>
      <xdr:col>78</xdr:col>
      <xdr:colOff>120650</xdr:colOff>
      <xdr:row>14</xdr:row>
      <xdr:rowOff>58928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69105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115062</xdr:rowOff>
    </xdr:from>
    <xdr:to>
      <xdr:col>69</xdr:col>
      <xdr:colOff>142875</xdr:colOff>
      <xdr:row>14</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55389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類似団体より低い水準が続いているが、</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年度は国の施策（交付金）により増加した。経常経費としては、</a:t>
          </a:r>
          <a:r>
            <a:rPr lang="ja-JP" altLang="ja-JP" sz="1100" b="0" i="0" baseline="0">
              <a:solidFill>
                <a:schemeClr val="dk1"/>
              </a:solidFill>
              <a:effectLst/>
              <a:latin typeface="+mn-lt"/>
              <a:ea typeface="+mn-ea"/>
              <a:cs typeface="+mn-cs"/>
            </a:rPr>
            <a:t>障害福祉サービス費等給付費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年々増加しており、今後も扶助費が増加していくことが想定される。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04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昨年度は公営企業会計への繰出金が減少し</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を下回って</a:t>
          </a:r>
          <a:r>
            <a:rPr lang="ja-JP" altLang="ja-JP" sz="1100" b="0" i="0" baseline="0">
              <a:solidFill>
                <a:schemeClr val="dk1"/>
              </a:solidFill>
              <a:effectLst/>
              <a:latin typeface="+mn-lt"/>
              <a:ea typeface="+mn-ea"/>
              <a:cs typeface="+mn-cs"/>
            </a:rPr>
            <a:t>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58</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37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3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類似団体内では低い水準が続いているが、</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年度は国の施策（交付金）により増加した。今後は一部事務組合への負担金（人件費見合い）の増加が見込まれるなど、</a:t>
          </a:r>
          <a:r>
            <a:rPr lang="ja-JP" altLang="ja-JP" sz="1100" b="0" i="0" baseline="0">
              <a:solidFill>
                <a:schemeClr val="dk1"/>
              </a:solidFill>
              <a:effectLst/>
              <a:latin typeface="+mn-lt"/>
              <a:ea typeface="+mn-ea"/>
              <a:cs typeface="+mn-cs"/>
            </a:rPr>
            <a:t>安定的な財政運営を行うためにも、補助金等の</a:t>
          </a:r>
          <a:r>
            <a:rPr lang="ja-JP" altLang="en-US" sz="1100" b="0" i="0" baseline="0">
              <a:solidFill>
                <a:schemeClr val="dk1"/>
              </a:solidFill>
              <a:effectLst/>
              <a:latin typeface="+mn-lt"/>
              <a:ea typeface="+mn-ea"/>
              <a:cs typeface="+mn-cs"/>
            </a:rPr>
            <a:t>見直しなど</a:t>
          </a:r>
          <a:r>
            <a:rPr lang="ja-JP" altLang="ja-JP" sz="1100" b="0" i="0" baseline="0">
              <a:solidFill>
                <a:schemeClr val="dk1"/>
              </a:solidFill>
              <a:effectLst/>
              <a:latin typeface="+mn-lt"/>
              <a:ea typeface="+mn-ea"/>
              <a:cs typeface="+mn-cs"/>
            </a:rPr>
            <a:t>適切な管理を行う必要がある。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334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121285</xdr:rowOff>
    </xdr:from>
    <xdr:to>
      <xdr:col>78</xdr:col>
      <xdr:colOff>69850</xdr:colOff>
      <xdr:row>34</xdr:row>
      <xdr:rowOff>104140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77913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86995</xdr:rowOff>
    </xdr:from>
    <xdr:to>
      <xdr:col>73</xdr:col>
      <xdr:colOff>180975</xdr:colOff>
      <xdr:row>33</xdr:row>
      <xdr:rowOff>121285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44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86995</xdr:rowOff>
    </xdr:from>
    <xdr:to>
      <xdr:col>69</xdr:col>
      <xdr:colOff>92075</xdr:colOff>
      <xdr:row>33</xdr:row>
      <xdr:rowOff>155575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448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70485</xdr:rowOff>
    </xdr:from>
    <xdr:to>
      <xdr:col>74</xdr:col>
      <xdr:colOff>31750</xdr:colOff>
      <xdr:row>34</xdr:row>
      <xdr:rowOff>635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10812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36195</xdr:rowOff>
    </xdr:from>
    <xdr:to>
      <xdr:col>69</xdr:col>
      <xdr:colOff>142875</xdr:colOff>
      <xdr:row>33</xdr:row>
      <xdr:rowOff>137795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147972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大規模事業の影響により</a:t>
          </a:r>
          <a:r>
            <a:rPr lang="ja-JP" altLang="en-US" sz="1100" b="0" i="0" baseline="0">
              <a:solidFill>
                <a:schemeClr val="dk1"/>
              </a:solidFill>
              <a:effectLst/>
              <a:latin typeface="+mn-lt"/>
              <a:ea typeface="+mn-ea"/>
              <a:cs typeface="+mn-cs"/>
            </a:rPr>
            <a:t>起債残高が増加しており、今後公債費</a:t>
          </a:r>
          <a:r>
            <a:rPr lang="ja-JP" altLang="ja-JP" sz="1100" b="0" i="0" baseline="0">
              <a:solidFill>
                <a:schemeClr val="dk1"/>
              </a:solidFill>
              <a:effectLst/>
              <a:latin typeface="+mn-lt"/>
              <a:ea typeface="+mn-ea"/>
              <a:cs typeface="+mn-cs"/>
            </a:rPr>
            <a:t>が膨らむことが予想される。そのため</a:t>
          </a:r>
          <a:r>
            <a:rPr lang="ja-JP" altLang="en-US" sz="1100" b="0" i="0" baseline="0">
              <a:solidFill>
                <a:schemeClr val="dk1"/>
              </a:solidFill>
              <a:effectLst/>
              <a:latin typeface="+mn-lt"/>
              <a:ea typeface="+mn-ea"/>
              <a:cs typeface="+mn-cs"/>
            </a:rPr>
            <a:t>新発債</a:t>
          </a:r>
          <a:r>
            <a:rPr lang="ja-JP" altLang="ja-JP" sz="1100" b="0" i="0" baseline="0">
              <a:solidFill>
                <a:schemeClr val="dk1"/>
              </a:solidFill>
              <a:effectLst/>
              <a:latin typeface="+mn-lt"/>
              <a:ea typeface="+mn-ea"/>
              <a:cs typeface="+mn-cs"/>
            </a:rPr>
            <a:t>の抑制及び繰上償還の実施に</a:t>
          </a:r>
          <a:r>
            <a:rPr lang="ja-JP" altLang="en-US" sz="1100" b="0" i="0" baseline="0">
              <a:solidFill>
                <a:schemeClr val="dk1"/>
              </a:solidFill>
              <a:effectLst/>
              <a:latin typeface="+mn-lt"/>
              <a:ea typeface="+mn-ea"/>
              <a:cs typeface="+mn-cs"/>
            </a:rPr>
            <a:t>より将来負担の軽減に</a:t>
          </a:r>
          <a:r>
            <a:rPr lang="ja-JP" altLang="ja-JP" sz="1100" b="0" i="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53848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408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58420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426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94996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3629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159004</xdr:rowOff>
    </xdr:from>
    <xdr:to>
      <xdr:col>82</xdr:col>
      <xdr:colOff>107950</xdr:colOff>
      <xdr:row>74</xdr:row>
      <xdr:rowOff>8128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6748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73</xdr:row>
      <xdr:rowOff>159004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6405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124714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594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59484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128778</xdr:rowOff>
    </xdr:from>
    <xdr:to>
      <xdr:col>82</xdr:col>
      <xdr:colOff>158750</xdr:colOff>
      <xdr:row>74</xdr:row>
      <xdr:rowOff>58928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37355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108204</xdr:rowOff>
    </xdr:from>
    <xdr:to>
      <xdr:col>78</xdr:col>
      <xdr:colOff>120650</xdr:colOff>
      <xdr:row>74</xdr:row>
      <xdr:rowOff>38354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48531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39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149352</xdr:rowOff>
    </xdr:from>
    <xdr:to>
      <xdr:col>65</xdr:col>
      <xdr:colOff>53975</xdr:colOff>
      <xdr:row>74</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89679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4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141775</xdr:rowOff>
    </xdr:from>
    <xdr:to>
      <xdr:col>29</xdr:col>
      <xdr:colOff>127000</xdr:colOff>
      <xdr:row>17</xdr:row>
      <xdr:rowOff>41820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32600"/>
          <a:ext cx="647700" cy="7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41820</xdr:rowOff>
    </xdr:from>
    <xdr:to>
      <xdr:col>26</xdr:col>
      <xdr:colOff>50800</xdr:colOff>
      <xdr:row>17</xdr:row>
      <xdr:rowOff>81745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04095"/>
          <a:ext cx="698500" cy="39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81745</xdr:rowOff>
    </xdr:from>
    <xdr:to>
      <xdr:col>22</xdr:col>
      <xdr:colOff>114300</xdr:colOff>
      <xdr:row>17</xdr:row>
      <xdr:rowOff>99433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4020"/>
          <a:ext cx="698500" cy="17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85797</xdr:rowOff>
    </xdr:from>
    <xdr:to>
      <xdr:col>18</xdr:col>
      <xdr:colOff>177800</xdr:colOff>
      <xdr:row>17</xdr:row>
      <xdr:rowOff>99433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048072"/>
          <a:ext cx="698500" cy="1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90975</xdr:rowOff>
    </xdr:from>
    <xdr:to>
      <xdr:col>29</xdr:col>
      <xdr:colOff>177800</xdr:colOff>
      <xdr:row>17</xdr:row>
      <xdr:rowOff>21125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8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107502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162470</xdr:rowOff>
    </xdr:from>
    <xdr:to>
      <xdr:col>26</xdr:col>
      <xdr:colOff>101600</xdr:colOff>
      <xdr:row>17</xdr:row>
      <xdr:rowOff>92620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53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102797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22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30945</xdr:rowOff>
    </xdr:from>
    <xdr:to>
      <xdr:col>22</xdr:col>
      <xdr:colOff>165100</xdr:colOff>
      <xdr:row>17</xdr:row>
      <xdr:rowOff>132545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142722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6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48633</xdr:rowOff>
    </xdr:from>
    <xdr:to>
      <xdr:col>19</xdr:col>
      <xdr:colOff>38100</xdr:colOff>
      <xdr:row>17</xdr:row>
      <xdr:rowOff>150233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1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160410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7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34997</xdr:rowOff>
    </xdr:from>
    <xdr:to>
      <xdr:col>15</xdr:col>
      <xdr:colOff>101600</xdr:colOff>
      <xdr:row>17</xdr:row>
      <xdr:rowOff>136597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97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146774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140670</xdr:rowOff>
    </xdr:from>
    <xdr:to>
      <xdr:col>29</xdr:col>
      <xdr:colOff>127000</xdr:colOff>
      <xdr:row>34</xdr:row>
      <xdr:rowOff>323367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408120"/>
          <a:ext cx="647700" cy="18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283317</xdr:rowOff>
    </xdr:from>
    <xdr:to>
      <xdr:col>26</xdr:col>
      <xdr:colOff>50800</xdr:colOff>
      <xdr:row>34</xdr:row>
      <xdr:rowOff>323367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550767"/>
          <a:ext cx="698500" cy="4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155689</xdr:rowOff>
    </xdr:from>
    <xdr:to>
      <xdr:col>22</xdr:col>
      <xdr:colOff>114300</xdr:colOff>
      <xdr:row>34</xdr:row>
      <xdr:rowOff>283317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423139"/>
          <a:ext cx="698500" cy="1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155689</xdr:rowOff>
    </xdr:from>
    <xdr:to>
      <xdr:col>18</xdr:col>
      <xdr:colOff>177800</xdr:colOff>
      <xdr:row>34</xdr:row>
      <xdr:rowOff>292621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423139"/>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89870</xdr:rowOff>
    </xdr:from>
    <xdr:to>
      <xdr:col>29</xdr:col>
      <xdr:colOff>177800</xdr:colOff>
      <xdr:row>34</xdr:row>
      <xdr:rowOff>191470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35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277847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20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272567</xdr:rowOff>
    </xdr:from>
    <xdr:to>
      <xdr:col>26</xdr:col>
      <xdr:colOff>101600</xdr:colOff>
      <xdr:row>35</xdr:row>
      <xdr:rowOff>31267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41444</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30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232517</xdr:rowOff>
    </xdr:from>
    <xdr:to>
      <xdr:col>22</xdr:col>
      <xdr:colOff>165100</xdr:colOff>
      <xdr:row>34</xdr:row>
      <xdr:rowOff>334117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6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104889</xdr:rowOff>
    </xdr:from>
    <xdr:to>
      <xdr:col>19</xdr:col>
      <xdr:colOff>38100</xdr:colOff>
      <xdr:row>34</xdr:row>
      <xdr:rowOff>206489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3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216666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14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241821</xdr:rowOff>
    </xdr:from>
    <xdr:to>
      <xdr:col>15</xdr:col>
      <xdr:colOff>101600</xdr:colOff>
      <xdr:row>35</xdr:row>
      <xdr:rowOff>521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5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10698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27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32106</xdr:rowOff>
    </xdr:from>
    <xdr:to>
      <xdr:col>24</xdr:col>
      <xdr:colOff>63500</xdr:colOff>
      <xdr:row>34</xdr:row>
      <xdr:rowOff>6971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89956"/>
          <a:ext cx="8382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6971</xdr:rowOff>
    </xdr:from>
    <xdr:to>
      <xdr:col>19</xdr:col>
      <xdr:colOff>177800</xdr:colOff>
      <xdr:row>34</xdr:row>
      <xdr:rowOff>50187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36271"/>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50187</xdr:rowOff>
    </xdr:from>
    <xdr:to>
      <xdr:col>15</xdr:col>
      <xdr:colOff>50800</xdr:colOff>
      <xdr:row>34</xdr:row>
      <xdr:rowOff>50307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79487"/>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41304</xdr:rowOff>
    </xdr:from>
    <xdr:to>
      <xdr:col>10</xdr:col>
      <xdr:colOff>114300</xdr:colOff>
      <xdr:row>34</xdr:row>
      <xdr:rowOff>50307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0604"/>
          <a:ext cx="8890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152756</xdr:rowOff>
    </xdr:from>
    <xdr:to>
      <xdr:col>24</xdr:col>
      <xdr:colOff>114300</xdr:colOff>
      <xdr:row>33</xdr:row>
      <xdr:rowOff>82906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4183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127621</xdr:rowOff>
    </xdr:from>
    <xdr:to>
      <xdr:col>20</xdr:col>
      <xdr:colOff>38100</xdr:colOff>
      <xdr:row>34</xdr:row>
      <xdr:rowOff>57771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74298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6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170837</xdr:rowOff>
    </xdr:from>
    <xdr:to>
      <xdr:col>15</xdr:col>
      <xdr:colOff>101600</xdr:colOff>
      <xdr:row>34</xdr:row>
      <xdr:rowOff>100987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117514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0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170957</xdr:rowOff>
    </xdr:from>
    <xdr:to>
      <xdr:col>10</xdr:col>
      <xdr:colOff>165100</xdr:colOff>
      <xdr:row>34</xdr:row>
      <xdr:rowOff>101107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117634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161954</xdr:rowOff>
    </xdr:from>
    <xdr:to>
      <xdr:col>6</xdr:col>
      <xdr:colOff>38100</xdr:colOff>
      <xdr:row>34</xdr:row>
      <xdr:rowOff>92104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108631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119210</xdr:rowOff>
    </xdr:from>
    <xdr:to>
      <xdr:col>24</xdr:col>
      <xdr:colOff>63500</xdr:colOff>
      <xdr:row>56</xdr:row>
      <xdr:rowOff>26711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48960"/>
          <a:ext cx="838200" cy="7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26711</xdr:rowOff>
    </xdr:from>
    <xdr:to>
      <xdr:col>19</xdr:col>
      <xdr:colOff>177800</xdr:colOff>
      <xdr:row>56</xdr:row>
      <xdr:rowOff>29118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27911"/>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29118</xdr:rowOff>
    </xdr:from>
    <xdr:to>
      <xdr:col>15</xdr:col>
      <xdr:colOff>50800</xdr:colOff>
      <xdr:row>56</xdr:row>
      <xdr:rowOff>59686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30318"/>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59686</xdr:rowOff>
    </xdr:from>
    <xdr:to>
      <xdr:col>10</xdr:col>
      <xdr:colOff>114300</xdr:colOff>
      <xdr:row>56</xdr:row>
      <xdr:rowOff>102774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660886"/>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68410</xdr:rowOff>
    </xdr:from>
    <xdr:to>
      <xdr:col>24</xdr:col>
      <xdr:colOff>114300</xdr:colOff>
      <xdr:row>55</xdr:row>
      <xdr:rowOff>170010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91287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147361</xdr:rowOff>
    </xdr:from>
    <xdr:to>
      <xdr:col>20</xdr:col>
      <xdr:colOff>38100</xdr:colOff>
      <xdr:row>56</xdr:row>
      <xdr:rowOff>77511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94038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5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149768</xdr:rowOff>
    </xdr:from>
    <xdr:to>
      <xdr:col>15</xdr:col>
      <xdr:colOff>101600</xdr:colOff>
      <xdr:row>56</xdr:row>
      <xdr:rowOff>79918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96445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8886</xdr:rowOff>
    </xdr:from>
    <xdr:to>
      <xdr:col>10</xdr:col>
      <xdr:colOff>165100</xdr:colOff>
      <xdr:row>56</xdr:row>
      <xdr:rowOff>110486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127013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3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51974</xdr:rowOff>
    </xdr:from>
    <xdr:to>
      <xdr:col>6</xdr:col>
      <xdr:colOff>38100</xdr:colOff>
      <xdr:row>56</xdr:row>
      <xdr:rowOff>153574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170101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166866</xdr:rowOff>
    </xdr:from>
    <xdr:to>
      <xdr:col>24</xdr:col>
      <xdr:colOff>63500</xdr:colOff>
      <xdr:row>79</xdr:row>
      <xdr:rowOff>9037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39966"/>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164142</xdr:rowOff>
    </xdr:from>
    <xdr:to>
      <xdr:col>19</xdr:col>
      <xdr:colOff>177800</xdr:colOff>
      <xdr:row>78</xdr:row>
      <xdr:rowOff>166866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7242"/>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164142</xdr:rowOff>
    </xdr:from>
    <xdr:to>
      <xdr:col>15</xdr:col>
      <xdr:colOff>50800</xdr:colOff>
      <xdr:row>79</xdr:row>
      <xdr:rowOff>16960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7242"/>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142633</xdr:rowOff>
    </xdr:from>
    <xdr:to>
      <xdr:col>10</xdr:col>
      <xdr:colOff>114300</xdr:colOff>
      <xdr:row>79</xdr:row>
      <xdr:rowOff>16960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5733"/>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129687</xdr:rowOff>
    </xdr:from>
    <xdr:to>
      <xdr:col>24</xdr:col>
      <xdr:colOff>114300</xdr:colOff>
      <xdr:row>79</xdr:row>
      <xdr:rowOff>59837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44614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116066</xdr:rowOff>
    </xdr:from>
    <xdr:to>
      <xdr:col>20</xdr:col>
      <xdr:colOff>38100</xdr:colOff>
      <xdr:row>79</xdr:row>
      <xdr:rowOff>46216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37343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113342</xdr:rowOff>
    </xdr:from>
    <xdr:to>
      <xdr:col>15</xdr:col>
      <xdr:colOff>101600</xdr:colOff>
      <xdr:row>79</xdr:row>
      <xdr:rowOff>43492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34619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137610</xdr:rowOff>
    </xdr:from>
    <xdr:to>
      <xdr:col>10</xdr:col>
      <xdr:colOff>165100</xdr:colOff>
      <xdr:row>79</xdr:row>
      <xdr:rowOff>67760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58887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91833</xdr:rowOff>
    </xdr:from>
    <xdr:to>
      <xdr:col>6</xdr:col>
      <xdr:colOff>38100</xdr:colOff>
      <xdr:row>79</xdr:row>
      <xdr:rowOff>21983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13110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140602</xdr:rowOff>
    </xdr:from>
    <xdr:to>
      <xdr:col>24</xdr:col>
      <xdr:colOff>63500</xdr:colOff>
      <xdr:row>94</xdr:row>
      <xdr:rowOff>28372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85452"/>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28372</xdr:rowOff>
    </xdr:from>
    <xdr:to>
      <xdr:col>19</xdr:col>
      <xdr:colOff>177800</xdr:colOff>
      <xdr:row>95</xdr:row>
      <xdr:rowOff>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44672"/>
          <a:ext cx="889000" cy="1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166066</xdr:rowOff>
    </xdr:from>
    <xdr:to>
      <xdr:col>15</xdr:col>
      <xdr:colOff>50800</xdr:colOff>
      <xdr:row>95</xdr:row>
      <xdr:rowOff>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10916"/>
          <a:ext cx="8890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166066</xdr:rowOff>
    </xdr:from>
    <xdr:to>
      <xdr:col>10</xdr:col>
      <xdr:colOff>114300</xdr:colOff>
      <xdr:row>95</xdr:row>
      <xdr:rowOff>91796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10916"/>
          <a:ext cx="889000" cy="2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89802</xdr:rowOff>
    </xdr:from>
    <xdr:to>
      <xdr:col>24</xdr:col>
      <xdr:colOff>114300</xdr:colOff>
      <xdr:row>94</xdr:row>
      <xdr:rowOff>19952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112679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8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149022</xdr:rowOff>
    </xdr:from>
    <xdr:to>
      <xdr:col>20</xdr:col>
      <xdr:colOff>38100</xdr:colOff>
      <xdr:row>94</xdr:row>
      <xdr:rowOff>79172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95699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8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120662</xdr:rowOff>
    </xdr:from>
    <xdr:to>
      <xdr:col>15</xdr:col>
      <xdr:colOff>101600</xdr:colOff>
      <xdr:row>95</xdr:row>
      <xdr:rowOff>50812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67339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115266</xdr:rowOff>
    </xdr:from>
    <xdr:to>
      <xdr:col>10</xdr:col>
      <xdr:colOff>165100</xdr:colOff>
      <xdr:row>94</xdr:row>
      <xdr:rowOff>45416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61943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3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40996</xdr:rowOff>
    </xdr:from>
    <xdr:to>
      <xdr:col>6</xdr:col>
      <xdr:colOff>38100</xdr:colOff>
      <xdr:row>95</xdr:row>
      <xdr:rowOff>142596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159123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150273</xdr:rowOff>
    </xdr:from>
    <xdr:to>
      <xdr:col>55</xdr:col>
      <xdr:colOff>0</xdr:colOff>
      <xdr:row>36</xdr:row>
      <xdr:rowOff>104279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1023"/>
          <a:ext cx="838200" cy="1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86817</xdr:rowOff>
    </xdr:from>
    <xdr:to>
      <xdr:col>50</xdr:col>
      <xdr:colOff>114300</xdr:colOff>
      <xdr:row>36</xdr:row>
      <xdr:rowOff>104279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9017"/>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86817</xdr:rowOff>
    </xdr:from>
    <xdr:to>
      <xdr:col>45</xdr:col>
      <xdr:colOff>177800</xdr:colOff>
      <xdr:row>36</xdr:row>
      <xdr:rowOff>155790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9017"/>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127580</xdr:rowOff>
    </xdr:from>
    <xdr:to>
      <xdr:col>41</xdr:col>
      <xdr:colOff>50800</xdr:colOff>
      <xdr:row>36</xdr:row>
      <xdr:rowOff>155790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56880"/>
          <a:ext cx="889000" cy="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99473</xdr:rowOff>
    </xdr:from>
    <xdr:to>
      <xdr:col>55</xdr:col>
      <xdr:colOff>50800</xdr:colOff>
      <xdr:row>36</xdr:row>
      <xdr:rowOff>29623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122350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53479</xdr:rowOff>
    </xdr:from>
    <xdr:to>
      <xdr:col>50</xdr:col>
      <xdr:colOff>165100</xdr:colOff>
      <xdr:row>36</xdr:row>
      <xdr:rowOff>155079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146206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36017</xdr:rowOff>
    </xdr:from>
    <xdr:to>
      <xdr:col>46</xdr:col>
      <xdr:colOff>38100</xdr:colOff>
      <xdr:row>36</xdr:row>
      <xdr:rowOff>137617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154144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104990</xdr:rowOff>
    </xdr:from>
    <xdr:to>
      <xdr:col>41</xdr:col>
      <xdr:colOff>101600</xdr:colOff>
      <xdr:row>37</xdr:row>
      <xdr:rowOff>35140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26267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76780</xdr:rowOff>
    </xdr:from>
    <xdr:to>
      <xdr:col>36</xdr:col>
      <xdr:colOff>165100</xdr:colOff>
      <xdr:row>35</xdr:row>
      <xdr:rowOff>6930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169507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76763</xdr:rowOff>
    </xdr:from>
    <xdr:to>
      <xdr:col>55</xdr:col>
      <xdr:colOff>0</xdr:colOff>
      <xdr:row>55</xdr:row>
      <xdr:rowOff>83110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06513"/>
          <a:ext cx="8382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83110</xdr:rowOff>
    </xdr:from>
    <xdr:to>
      <xdr:col>50</xdr:col>
      <xdr:colOff>114300</xdr:colOff>
      <xdr:row>56</xdr:row>
      <xdr:rowOff>155794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12860"/>
          <a:ext cx="889000" cy="24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155794</xdr:rowOff>
    </xdr:from>
    <xdr:to>
      <xdr:col>45</xdr:col>
      <xdr:colOff>177800</xdr:colOff>
      <xdr:row>57</xdr:row>
      <xdr:rowOff>113910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56994"/>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95410</xdr:rowOff>
    </xdr:from>
    <xdr:to>
      <xdr:col>41</xdr:col>
      <xdr:colOff>50800</xdr:colOff>
      <xdr:row>57</xdr:row>
      <xdr:rowOff>113910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6806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25963</xdr:rowOff>
    </xdr:from>
    <xdr:to>
      <xdr:col>55</xdr:col>
      <xdr:colOff>50800</xdr:colOff>
      <xdr:row>55</xdr:row>
      <xdr:rowOff>127563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48840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0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32310</xdr:rowOff>
    </xdr:from>
    <xdr:to>
      <xdr:col>50</xdr:col>
      <xdr:colOff>165100</xdr:colOff>
      <xdr:row>55</xdr:row>
      <xdr:rowOff>133910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6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150437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104994</xdr:rowOff>
    </xdr:from>
    <xdr:to>
      <xdr:col>46</xdr:col>
      <xdr:colOff>38100</xdr:colOff>
      <xdr:row>57</xdr:row>
      <xdr:rowOff>35144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51671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63110</xdr:rowOff>
    </xdr:from>
    <xdr:to>
      <xdr:col>41</xdr:col>
      <xdr:colOff>101600</xdr:colOff>
      <xdr:row>57</xdr:row>
      <xdr:rowOff>164710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9787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44610</xdr:rowOff>
    </xdr:from>
    <xdr:to>
      <xdr:col>36</xdr:col>
      <xdr:colOff>165100</xdr:colOff>
      <xdr:row>57</xdr:row>
      <xdr:rowOff>146210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162737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20480</xdr:rowOff>
    </xdr:from>
    <xdr:to>
      <xdr:col>55</xdr:col>
      <xdr:colOff>0</xdr:colOff>
      <xdr:row>76</xdr:row>
      <xdr:rowOff>8613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79230"/>
          <a:ext cx="838200" cy="1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xdr:rowOff>
    </xdr:from>
    <xdr:to>
      <xdr:col>50</xdr:col>
      <xdr:colOff>114300</xdr:colOff>
      <xdr:row>76</xdr:row>
      <xdr:rowOff>122334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38813"/>
          <a:ext cx="889000" cy="11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122334</xdr:rowOff>
    </xdr:from>
    <xdr:to>
      <xdr:col>45</xdr:col>
      <xdr:colOff>177800</xdr:colOff>
      <xdr:row>78</xdr:row>
      <xdr:rowOff>115818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52534"/>
          <a:ext cx="889000" cy="33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115818</xdr:rowOff>
    </xdr:from>
    <xdr:to>
      <xdr:col>41</xdr:col>
      <xdr:colOff>50800</xdr:colOff>
      <xdr:row>78</xdr:row>
      <xdr:rowOff>122548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8918"/>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141130</xdr:rowOff>
    </xdr:from>
    <xdr:to>
      <xdr:col>55</xdr:col>
      <xdr:colOff>50800</xdr:colOff>
      <xdr:row>75</xdr:row>
      <xdr:rowOff>71280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164007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7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129264</xdr:rowOff>
    </xdr:from>
    <xdr:to>
      <xdr:col>50</xdr:col>
      <xdr:colOff>165100</xdr:colOff>
      <xdr:row>76</xdr:row>
      <xdr:rowOff>59413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88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75941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7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71534</xdr:rowOff>
    </xdr:from>
    <xdr:to>
      <xdr:col>46</xdr:col>
      <xdr:colOff>38100</xdr:colOff>
      <xdr:row>77</xdr:row>
      <xdr:rowOff>1684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18211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7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65018</xdr:rowOff>
    </xdr:from>
    <xdr:to>
      <xdr:col>41</xdr:col>
      <xdr:colOff>101600</xdr:colOff>
      <xdr:row>78</xdr:row>
      <xdr:rowOff>166618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157745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71748</xdr:rowOff>
    </xdr:from>
    <xdr:to>
      <xdr:col>36</xdr:col>
      <xdr:colOff>165100</xdr:colOff>
      <xdr:row>79</xdr:row>
      <xdr:rowOff>1898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73259</xdr:rowOff>
    </xdr:from>
    <xdr:to>
      <xdr:col>55</xdr:col>
      <xdr:colOff>0</xdr:colOff>
      <xdr:row>97</xdr:row>
      <xdr:rowOff>63951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61009"/>
          <a:ext cx="838200" cy="3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73259</xdr:rowOff>
    </xdr:from>
    <xdr:to>
      <xdr:col>50</xdr:col>
      <xdr:colOff>114300</xdr:colOff>
      <xdr:row>97</xdr:row>
      <xdr:rowOff>93148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61009"/>
          <a:ext cx="889000" cy="3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91287</xdr:rowOff>
    </xdr:from>
    <xdr:to>
      <xdr:col>45</xdr:col>
      <xdr:colOff>177800</xdr:colOff>
      <xdr:row>97</xdr:row>
      <xdr:rowOff>93148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79037"/>
          <a:ext cx="889000" cy="34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69121</xdr:rowOff>
    </xdr:from>
    <xdr:to>
      <xdr:col>41</xdr:col>
      <xdr:colOff>50800</xdr:colOff>
      <xdr:row>95</xdr:row>
      <xdr:rowOff>91287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568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13151</xdr:rowOff>
    </xdr:from>
    <xdr:to>
      <xdr:col>55</xdr:col>
      <xdr:colOff>50800</xdr:colOff>
      <xdr:row>97</xdr:row>
      <xdr:rowOff>114751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163028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22459</xdr:rowOff>
    </xdr:from>
    <xdr:to>
      <xdr:col>50</xdr:col>
      <xdr:colOff>165100</xdr:colOff>
      <xdr:row>95</xdr:row>
      <xdr:rowOff>124059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140586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8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42348</xdr:rowOff>
    </xdr:from>
    <xdr:to>
      <xdr:col>46</xdr:col>
      <xdr:colOff>38100</xdr:colOff>
      <xdr:row>97</xdr:row>
      <xdr:rowOff>143948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135075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40487</xdr:rowOff>
    </xdr:from>
    <xdr:to>
      <xdr:col>41</xdr:col>
      <xdr:colOff>101600</xdr:colOff>
      <xdr:row>95</xdr:row>
      <xdr:rowOff>142087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158614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0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18321</xdr:rowOff>
    </xdr:from>
    <xdr:to>
      <xdr:col>36</xdr:col>
      <xdr:colOff>165100</xdr:colOff>
      <xdr:row>95</xdr:row>
      <xdr:rowOff>119921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136448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8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162920</xdr:rowOff>
    </xdr:from>
    <xdr:to>
      <xdr:col>85</xdr:col>
      <xdr:colOff>127000</xdr:colOff>
      <xdr:row>37</xdr:row>
      <xdr:rowOff>169281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06570"/>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169281</xdr:rowOff>
    </xdr:from>
    <xdr:to>
      <xdr:col>81</xdr:col>
      <xdr:colOff>50800</xdr:colOff>
      <xdr:row>38</xdr:row>
      <xdr:rowOff>4277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293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155279</xdr:rowOff>
    </xdr:from>
    <xdr:to>
      <xdr:col>76</xdr:col>
      <xdr:colOff>114300</xdr:colOff>
      <xdr:row>38</xdr:row>
      <xdr:rowOff>4277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98929"/>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70383</xdr:rowOff>
    </xdr:from>
    <xdr:to>
      <xdr:col>71</xdr:col>
      <xdr:colOff>177800</xdr:colOff>
      <xdr:row>37</xdr:row>
      <xdr:rowOff>155279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14033"/>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112120</xdr:rowOff>
    </xdr:from>
    <xdr:to>
      <xdr:col>85</xdr:col>
      <xdr:colOff>177800</xdr:colOff>
      <xdr:row>38</xdr:row>
      <xdr:rowOff>42270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71497</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118481</xdr:rowOff>
    </xdr:from>
    <xdr:to>
      <xdr:col>81</xdr:col>
      <xdr:colOff>101600</xdr:colOff>
      <xdr:row>38</xdr:row>
      <xdr:rowOff>48631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39758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5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124927</xdr:rowOff>
    </xdr:from>
    <xdr:to>
      <xdr:col>76</xdr:col>
      <xdr:colOff>165100</xdr:colOff>
      <xdr:row>38</xdr:row>
      <xdr:rowOff>55077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46204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104479</xdr:rowOff>
    </xdr:from>
    <xdr:to>
      <xdr:col>72</xdr:col>
      <xdr:colOff>38100</xdr:colOff>
      <xdr:row>38</xdr:row>
      <xdr:rowOff>34629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25756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19583</xdr:rowOff>
    </xdr:from>
    <xdr:to>
      <xdr:col>67</xdr:col>
      <xdr:colOff>101600</xdr:colOff>
      <xdr:row>37</xdr:row>
      <xdr:rowOff>121183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137710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125178</xdr:rowOff>
    </xdr:from>
    <xdr:to>
      <xdr:col>85</xdr:col>
      <xdr:colOff>126364</xdr:colOff>
      <xdr:row>79</xdr:row>
      <xdr:rowOff>148234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98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152061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148234</xdr:rowOff>
    </xdr:from>
    <xdr:to>
      <xdr:col>86</xdr:col>
      <xdr:colOff>25400</xdr:colOff>
      <xdr:row>79</xdr:row>
      <xdr:rowOff>148234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9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71855</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7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125178</xdr:rowOff>
    </xdr:from>
    <xdr:to>
      <xdr:col>86</xdr:col>
      <xdr:colOff>25400</xdr:colOff>
      <xdr:row>71</xdr:row>
      <xdr:rowOff>125178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9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41413</xdr:rowOff>
    </xdr:from>
    <xdr:to>
      <xdr:col>85</xdr:col>
      <xdr:colOff>127000</xdr:colOff>
      <xdr:row>72</xdr:row>
      <xdr:rowOff>84389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385813"/>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21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38522</xdr:rowOff>
    </xdr:from>
    <xdr:to>
      <xdr:col>85</xdr:col>
      <xdr:colOff>177800</xdr:colOff>
      <xdr:row>77</xdr:row>
      <xdr:rowOff>140122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4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84389</xdr:rowOff>
    </xdr:from>
    <xdr:to>
      <xdr:col>81</xdr:col>
      <xdr:colOff>50800</xdr:colOff>
      <xdr:row>72</xdr:row>
      <xdr:rowOff>106118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428789"/>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157197</xdr:rowOff>
    </xdr:from>
    <xdr:to>
      <xdr:col>81</xdr:col>
      <xdr:colOff>101600</xdr:colOff>
      <xdr:row>77</xdr:row>
      <xdr:rowOff>87347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1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78474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2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8418</xdr:rowOff>
    </xdr:from>
    <xdr:to>
      <xdr:col>76</xdr:col>
      <xdr:colOff>114300</xdr:colOff>
      <xdr:row>72</xdr:row>
      <xdr:rowOff>106118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181368"/>
          <a:ext cx="889000" cy="2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3153</xdr:rowOff>
    </xdr:from>
    <xdr:to>
      <xdr:col>76</xdr:col>
      <xdr:colOff>165100</xdr:colOff>
      <xdr:row>77</xdr:row>
      <xdr:rowOff>104753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0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9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8418</xdr:rowOff>
    </xdr:from>
    <xdr:to>
      <xdr:col>71</xdr:col>
      <xdr:colOff>177800</xdr:colOff>
      <xdr:row>75</xdr:row>
      <xdr:rowOff>136630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181368"/>
          <a:ext cx="889000" cy="8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29073</xdr:rowOff>
    </xdr:from>
    <xdr:to>
      <xdr:col>72</xdr:col>
      <xdr:colOff>38100</xdr:colOff>
      <xdr:row>77</xdr:row>
      <xdr:rowOff>130673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121800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80060</xdr:rowOff>
    </xdr:from>
    <xdr:to>
      <xdr:col>67</xdr:col>
      <xdr:colOff>101600</xdr:colOff>
      <xdr:row>78</xdr:row>
      <xdr:rowOff>10210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162063</xdr:rowOff>
    </xdr:from>
    <xdr:to>
      <xdr:col>85</xdr:col>
      <xdr:colOff>177800</xdr:colOff>
      <xdr:row>72</xdr:row>
      <xdr:rowOff>92213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3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76990</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4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33589</xdr:rowOff>
    </xdr:from>
    <xdr:to>
      <xdr:col>81</xdr:col>
      <xdr:colOff>101600</xdr:colOff>
      <xdr:row>72</xdr:row>
      <xdr:rowOff>135189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3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151716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1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55318</xdr:rowOff>
    </xdr:from>
    <xdr:to>
      <xdr:col>76</xdr:col>
      <xdr:colOff>165100</xdr:colOff>
      <xdr:row>72</xdr:row>
      <xdr:rowOff>156918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3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1995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17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129068</xdr:rowOff>
    </xdr:from>
    <xdr:to>
      <xdr:col>72</xdr:col>
      <xdr:colOff>38100</xdr:colOff>
      <xdr:row>71</xdr:row>
      <xdr:rowOff>59218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1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75745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19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85830</xdr:rowOff>
    </xdr:from>
    <xdr:to>
      <xdr:col>67</xdr:col>
      <xdr:colOff>101600</xdr:colOff>
      <xdr:row>76</xdr:row>
      <xdr:rowOff>15980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32507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71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53732</xdr:rowOff>
    </xdr:from>
    <xdr:to>
      <xdr:col>85</xdr:col>
      <xdr:colOff>127000</xdr:colOff>
      <xdr:row>98</xdr:row>
      <xdr:rowOff>119340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5998582"/>
          <a:ext cx="838200" cy="9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53732</xdr:rowOff>
    </xdr:from>
    <xdr:to>
      <xdr:col>81</xdr:col>
      <xdr:colOff>50800</xdr:colOff>
      <xdr:row>95</xdr:row>
      <xdr:rowOff>14291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5998582"/>
          <a:ext cx="889000" cy="3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118752</xdr:rowOff>
    </xdr:from>
    <xdr:to>
      <xdr:col>76</xdr:col>
      <xdr:colOff>114300</xdr:colOff>
      <xdr:row>95</xdr:row>
      <xdr:rowOff>14291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063602"/>
          <a:ext cx="889000" cy="2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118752</xdr:rowOff>
    </xdr:from>
    <xdr:to>
      <xdr:col>71</xdr:col>
      <xdr:colOff>177800</xdr:colOff>
      <xdr:row>97</xdr:row>
      <xdr:rowOff>170013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063602"/>
          <a:ext cx="889000" cy="7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68540</xdr:rowOff>
    </xdr:from>
    <xdr:to>
      <xdr:col>85</xdr:col>
      <xdr:colOff>177800</xdr:colOff>
      <xdr:row>98</xdr:row>
      <xdr:rowOff>170140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154917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2932</xdr:rowOff>
    </xdr:from>
    <xdr:to>
      <xdr:col>81</xdr:col>
      <xdr:colOff>101600</xdr:colOff>
      <xdr:row>93</xdr:row>
      <xdr:rowOff>104532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59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121059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572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134941</xdr:rowOff>
    </xdr:from>
    <xdr:to>
      <xdr:col>76</xdr:col>
      <xdr:colOff>165100</xdr:colOff>
      <xdr:row>95</xdr:row>
      <xdr:rowOff>65091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81618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2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67952</xdr:rowOff>
    </xdr:from>
    <xdr:to>
      <xdr:col>72</xdr:col>
      <xdr:colOff>38100</xdr:colOff>
      <xdr:row>93</xdr:row>
      <xdr:rowOff>169552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0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14629</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57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119213</xdr:rowOff>
    </xdr:from>
    <xdr:to>
      <xdr:col>67</xdr:col>
      <xdr:colOff>101600</xdr:colOff>
      <xdr:row>98</xdr:row>
      <xdr:rowOff>49363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40490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6998</xdr:rowOff>
    </xdr:from>
    <xdr:to>
      <xdr:col>116</xdr:col>
      <xdr:colOff>63500</xdr:colOff>
      <xdr:row>37</xdr:row>
      <xdr:rowOff>91420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350648"/>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91420</xdr:rowOff>
    </xdr:from>
    <xdr:to>
      <xdr:col>111</xdr:col>
      <xdr:colOff>177800</xdr:colOff>
      <xdr:row>37</xdr:row>
      <xdr:rowOff>103261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35070"/>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103261</xdr:rowOff>
    </xdr:from>
    <xdr:to>
      <xdr:col>107</xdr:col>
      <xdr:colOff>50800</xdr:colOff>
      <xdr:row>37</xdr:row>
      <xdr:rowOff>105661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4691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105661</xdr:rowOff>
    </xdr:from>
    <xdr:to>
      <xdr:col>102</xdr:col>
      <xdr:colOff>114300</xdr:colOff>
      <xdr:row>37</xdr:row>
      <xdr:rowOff>121846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4931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127648</xdr:rowOff>
    </xdr:from>
    <xdr:to>
      <xdr:col>116</xdr:col>
      <xdr:colOff>114300</xdr:colOff>
      <xdr:row>37</xdr:row>
      <xdr:rowOff>57798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2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150525</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40620</xdr:rowOff>
    </xdr:from>
    <xdr:to>
      <xdr:col>112</xdr:col>
      <xdr:colOff>38100</xdr:colOff>
      <xdr:row>37</xdr:row>
      <xdr:rowOff>142220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158747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52461</xdr:rowOff>
    </xdr:from>
    <xdr:to>
      <xdr:col>107</xdr:col>
      <xdr:colOff>101600</xdr:colOff>
      <xdr:row>37</xdr:row>
      <xdr:rowOff>154061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170588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54861</xdr:rowOff>
    </xdr:from>
    <xdr:to>
      <xdr:col>102</xdr:col>
      <xdr:colOff>165100</xdr:colOff>
      <xdr:row>37</xdr:row>
      <xdr:rowOff>156461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17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71046</xdr:rowOff>
    </xdr:from>
    <xdr:to>
      <xdr:col>98</xdr:col>
      <xdr:colOff>38100</xdr:colOff>
      <xdr:row>38</xdr:row>
      <xdr:rowOff>1197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17723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164236</xdr:rowOff>
    </xdr:from>
    <xdr:to>
      <xdr:col>116</xdr:col>
      <xdr:colOff>63500</xdr:colOff>
      <xdr:row>58</xdr:row>
      <xdr:rowOff>165494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08336"/>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165494</xdr:rowOff>
    </xdr:from>
    <xdr:to>
      <xdr:col>111</xdr:col>
      <xdr:colOff>177800</xdr:colOff>
      <xdr:row>58</xdr:row>
      <xdr:rowOff>166904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0959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166904</xdr:rowOff>
    </xdr:from>
    <xdr:to>
      <xdr:col>107</xdr:col>
      <xdr:colOff>50800</xdr:colOff>
      <xdr:row>58</xdr:row>
      <xdr:rowOff>167970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1100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167970</xdr:rowOff>
    </xdr:from>
    <xdr:to>
      <xdr:col>102</xdr:col>
      <xdr:colOff>114300</xdr:colOff>
      <xdr:row>58</xdr:row>
      <xdr:rowOff>168846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1207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113436</xdr:rowOff>
    </xdr:from>
    <xdr:to>
      <xdr:col>116</xdr:col>
      <xdr:colOff>114300</xdr:colOff>
      <xdr:row>59</xdr:row>
      <xdr:rowOff>43586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28363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114694</xdr:rowOff>
    </xdr:from>
    <xdr:to>
      <xdr:col>112</xdr:col>
      <xdr:colOff>38100</xdr:colOff>
      <xdr:row>59</xdr:row>
      <xdr:rowOff>44844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35971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116104</xdr:rowOff>
    </xdr:from>
    <xdr:to>
      <xdr:col>107</xdr:col>
      <xdr:colOff>101600</xdr:colOff>
      <xdr:row>59</xdr:row>
      <xdr:rowOff>46254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6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37381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5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117170</xdr:rowOff>
    </xdr:from>
    <xdr:to>
      <xdr:col>102</xdr:col>
      <xdr:colOff>165100</xdr:colOff>
      <xdr:row>59</xdr:row>
      <xdr:rowOff>47320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38447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118046</xdr:rowOff>
    </xdr:from>
    <xdr:to>
      <xdr:col>98</xdr:col>
      <xdr:colOff>38100</xdr:colOff>
      <xdr:row>59</xdr:row>
      <xdr:rowOff>48196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39323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128251</xdr:rowOff>
    </xdr:from>
    <xdr:to>
      <xdr:col>116</xdr:col>
      <xdr:colOff>63500</xdr:colOff>
      <xdr:row>74</xdr:row>
      <xdr:rowOff>122365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129751"/>
          <a:ext cx="838200" cy="6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128251</xdr:rowOff>
    </xdr:from>
    <xdr:to>
      <xdr:col>111</xdr:col>
      <xdr:colOff>177800</xdr:colOff>
      <xdr:row>71</xdr:row>
      <xdr:rowOff>5988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129751"/>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115868</xdr:rowOff>
    </xdr:from>
    <xdr:to>
      <xdr:col>107</xdr:col>
      <xdr:colOff>50800</xdr:colOff>
      <xdr:row>71</xdr:row>
      <xdr:rowOff>5988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117368"/>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115868</xdr:rowOff>
    </xdr:from>
    <xdr:to>
      <xdr:col>102</xdr:col>
      <xdr:colOff>114300</xdr:colOff>
      <xdr:row>70</xdr:row>
      <xdr:rowOff>125927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11736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89338</xdr:rowOff>
    </xdr:from>
    <xdr:to>
      <xdr:col>98</xdr:col>
      <xdr:colOff>38100</xdr:colOff>
      <xdr:row>75</xdr:row>
      <xdr:rowOff>19488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7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71565</xdr:rowOff>
    </xdr:from>
    <xdr:to>
      <xdr:col>116</xdr:col>
      <xdr:colOff>114300</xdr:colOff>
      <xdr:row>75</xdr:row>
      <xdr:rowOff>1715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94442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77451</xdr:rowOff>
    </xdr:from>
    <xdr:to>
      <xdr:col>112</xdr:col>
      <xdr:colOff>38100</xdr:colOff>
      <xdr:row>71</xdr:row>
      <xdr:rowOff>7601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0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24128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18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126638</xdr:rowOff>
    </xdr:from>
    <xdr:to>
      <xdr:col>107</xdr:col>
      <xdr:colOff>101600</xdr:colOff>
      <xdr:row>71</xdr:row>
      <xdr:rowOff>56788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1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73315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19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65068</xdr:rowOff>
    </xdr:from>
    <xdr:to>
      <xdr:col>102</xdr:col>
      <xdr:colOff>165100</xdr:colOff>
      <xdr:row>70</xdr:row>
      <xdr:rowOff>166668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0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11745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18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75127</xdr:rowOff>
    </xdr:from>
    <xdr:to>
      <xdr:col>98</xdr:col>
      <xdr:colOff>38100</xdr:colOff>
      <xdr:row>71</xdr:row>
      <xdr:rowOff>5277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0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21804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18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昨今の物価高騰により、人件費と物件費が増加傾向にある。また、近年の大規模事業により普通建設事業費が増加しているが、令和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年度で完了予定である。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なお、大規模事業に関連し、将来の負担軽減のため繰上償還を行っているため、</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年度から公債費が増加し、事業に対して基金を充当したが積立する財源がなく積立金が大幅に減少した。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扶助費や補助費も増加傾向にあるため、一般財源確保のための事務事業の見直しなど歳入確保と歳出削減に努めなければならない。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60642</xdr:rowOff>
    </xdr:from>
    <xdr:to>
      <xdr:col>24</xdr:col>
      <xdr:colOff>63500</xdr:colOff>
      <xdr:row>35</xdr:row>
      <xdr:rowOff>85217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1392"/>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85217</xdr:rowOff>
    </xdr:from>
    <xdr:to>
      <xdr:col>19</xdr:col>
      <xdr:colOff>177800</xdr:colOff>
      <xdr:row>35</xdr:row>
      <xdr:rowOff>153226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967"/>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153226</xdr:rowOff>
    </xdr:from>
    <xdr:to>
      <xdr:col>15</xdr:col>
      <xdr:colOff>50800</xdr:colOff>
      <xdr:row>36</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3976"/>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70739</xdr:rowOff>
    </xdr:from>
    <xdr:to>
      <xdr:col>10</xdr:col>
      <xdr:colOff>114300</xdr:colOff>
      <xdr:row>36</xdr:row>
      <xdr:rowOff>147701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29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xdr:rowOff>
    </xdr:from>
    <xdr:to>
      <xdr:col>24</xdr:col>
      <xdr:colOff>114300</xdr:colOff>
      <xdr:row>35</xdr:row>
      <xdr:rowOff>111442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34417</xdr:rowOff>
    </xdr:from>
    <xdr:to>
      <xdr:col>20</xdr:col>
      <xdr:colOff>38100</xdr:colOff>
      <xdr:row>35</xdr:row>
      <xdr:rowOff>136017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152544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102426</xdr:rowOff>
    </xdr:from>
    <xdr:to>
      <xdr:col>15</xdr:col>
      <xdr:colOff>101600</xdr:colOff>
      <xdr:row>36</xdr:row>
      <xdr:rowOff>32576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49103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19939</xdr:rowOff>
    </xdr:from>
    <xdr:to>
      <xdr:col>10</xdr:col>
      <xdr:colOff>165100</xdr:colOff>
      <xdr:row>36</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138066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96901</xdr:rowOff>
    </xdr:from>
    <xdr:to>
      <xdr:col>6</xdr:col>
      <xdr:colOff>38100</xdr:colOff>
      <xdr:row>37</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18178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89049</xdr:rowOff>
    </xdr:from>
    <xdr:to>
      <xdr:col>24</xdr:col>
      <xdr:colOff>63500</xdr:colOff>
      <xdr:row>53</xdr:row>
      <xdr:rowOff>25838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004449"/>
          <a:ext cx="8382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25838</xdr:rowOff>
    </xdr:from>
    <xdr:to>
      <xdr:col>19</xdr:col>
      <xdr:colOff>177800</xdr:colOff>
      <xdr:row>55</xdr:row>
      <xdr:rowOff>105259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112688"/>
          <a:ext cx="889000" cy="4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38126</xdr:rowOff>
    </xdr:from>
    <xdr:to>
      <xdr:col>15</xdr:col>
      <xdr:colOff>50800</xdr:colOff>
      <xdr:row>55</xdr:row>
      <xdr:rowOff>105259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67876"/>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107755</xdr:rowOff>
    </xdr:from>
    <xdr:to>
      <xdr:col>10</xdr:col>
      <xdr:colOff>114300</xdr:colOff>
      <xdr:row>55</xdr:row>
      <xdr:rowOff>38126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66055"/>
          <a:ext cx="889000" cy="1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38249</xdr:rowOff>
    </xdr:from>
    <xdr:to>
      <xdr:col>24</xdr:col>
      <xdr:colOff>114300</xdr:colOff>
      <xdr:row>52</xdr:row>
      <xdr:rowOff>139849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9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61126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80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146488</xdr:rowOff>
    </xdr:from>
    <xdr:to>
      <xdr:col>20</xdr:col>
      <xdr:colOff>38100</xdr:colOff>
      <xdr:row>53</xdr:row>
      <xdr:rowOff>76638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93165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3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54459</xdr:rowOff>
    </xdr:from>
    <xdr:to>
      <xdr:col>15</xdr:col>
      <xdr:colOff>101600</xdr:colOff>
      <xdr:row>55</xdr:row>
      <xdr:rowOff>156059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5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158776</xdr:rowOff>
    </xdr:from>
    <xdr:to>
      <xdr:col>10</xdr:col>
      <xdr:colOff>165100</xdr:colOff>
      <xdr:row>55</xdr:row>
      <xdr:rowOff>88926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105453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9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56955</xdr:rowOff>
    </xdr:from>
    <xdr:to>
      <xdr:col>6</xdr:col>
      <xdr:colOff>38100</xdr:colOff>
      <xdr:row>54</xdr:row>
      <xdr:rowOff>158555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3632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9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3646</xdr:rowOff>
    </xdr:from>
    <xdr:to>
      <xdr:col>24</xdr:col>
      <xdr:colOff>63500</xdr:colOff>
      <xdr:row>74</xdr:row>
      <xdr:rowOff>24138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76596"/>
          <a:ext cx="838200" cy="5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24138</xdr:rowOff>
    </xdr:from>
    <xdr:to>
      <xdr:col>19</xdr:col>
      <xdr:colOff>177800</xdr:colOff>
      <xdr:row>75</xdr:row>
      <xdr:rowOff>68633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11438"/>
          <a:ext cx="889000" cy="2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125526</xdr:rowOff>
    </xdr:from>
    <xdr:to>
      <xdr:col>15</xdr:col>
      <xdr:colOff>50800</xdr:colOff>
      <xdr:row>75</xdr:row>
      <xdr:rowOff>68633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2826"/>
          <a:ext cx="889000" cy="1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125526</xdr:rowOff>
    </xdr:from>
    <xdr:to>
      <xdr:col>10</xdr:col>
      <xdr:colOff>114300</xdr:colOff>
      <xdr:row>75</xdr:row>
      <xdr:rowOff>131525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2826"/>
          <a:ext cx="889000" cy="1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124296</xdr:rowOff>
    </xdr:from>
    <xdr:to>
      <xdr:col>24</xdr:col>
      <xdr:colOff>114300</xdr:colOff>
      <xdr:row>71</xdr:row>
      <xdr:rowOff>54446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77323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144788</xdr:rowOff>
    </xdr:from>
    <xdr:to>
      <xdr:col>20</xdr:col>
      <xdr:colOff>38100</xdr:colOff>
      <xdr:row>74</xdr:row>
      <xdr:rowOff>74938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91465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3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17833</xdr:rowOff>
    </xdr:from>
    <xdr:to>
      <xdr:col>15</xdr:col>
      <xdr:colOff>101600</xdr:colOff>
      <xdr:row>75</xdr:row>
      <xdr:rowOff>119433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74726</xdr:rowOff>
    </xdr:from>
    <xdr:to>
      <xdr:col>10</xdr:col>
      <xdr:colOff>165100</xdr:colOff>
      <xdr:row>75</xdr:row>
      <xdr:rowOff>4876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21403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80725</xdr:rowOff>
    </xdr:from>
    <xdr:to>
      <xdr:col>6</xdr:col>
      <xdr:colOff>38100</xdr:colOff>
      <xdr:row>76</xdr:row>
      <xdr:rowOff>10875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27402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144914</xdr:rowOff>
    </xdr:from>
    <xdr:to>
      <xdr:col>24</xdr:col>
      <xdr:colOff>63500</xdr:colOff>
      <xdr:row>96</xdr:row>
      <xdr:rowOff>83127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32664"/>
          <a:ext cx="8382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156203</xdr:rowOff>
    </xdr:from>
    <xdr:to>
      <xdr:col>19</xdr:col>
      <xdr:colOff>177800</xdr:colOff>
      <xdr:row>96</xdr:row>
      <xdr:rowOff>83127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43953"/>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156203</xdr:rowOff>
    </xdr:from>
    <xdr:to>
      <xdr:col>15</xdr:col>
      <xdr:colOff>50800</xdr:colOff>
      <xdr:row>96</xdr:row>
      <xdr:rowOff>17518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4395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17518</xdr:rowOff>
    </xdr:from>
    <xdr:to>
      <xdr:col>10</xdr:col>
      <xdr:colOff>114300</xdr:colOff>
      <xdr:row>97</xdr:row>
      <xdr:rowOff>1702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6718"/>
          <a:ext cx="889000" cy="1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94114</xdr:rowOff>
    </xdr:from>
    <xdr:to>
      <xdr:col>24</xdr:col>
      <xdr:colOff>114300</xdr:colOff>
      <xdr:row>96</xdr:row>
      <xdr:rowOff>24264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116991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32327</xdr:rowOff>
    </xdr:from>
    <xdr:to>
      <xdr:col>20</xdr:col>
      <xdr:colOff>38100</xdr:colOff>
      <xdr:row>96</xdr:row>
      <xdr:rowOff>133927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150454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6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105403</xdr:rowOff>
    </xdr:from>
    <xdr:to>
      <xdr:col>15</xdr:col>
      <xdr:colOff>101600</xdr:colOff>
      <xdr:row>96</xdr:row>
      <xdr:rowOff>35553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52080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138168</xdr:rowOff>
    </xdr:from>
    <xdr:to>
      <xdr:col>10</xdr:col>
      <xdr:colOff>165100</xdr:colOff>
      <xdr:row>96</xdr:row>
      <xdr:rowOff>68318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84845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122352</xdr:rowOff>
    </xdr:from>
    <xdr:to>
      <xdr:col>6</xdr:col>
      <xdr:colOff>38100</xdr:colOff>
      <xdr:row>97</xdr:row>
      <xdr:rowOff>52502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69029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42164</xdr:rowOff>
    </xdr:from>
    <xdr:to>
      <xdr:col>55</xdr:col>
      <xdr:colOff>0</xdr:colOff>
      <xdr:row>36</xdr:row>
      <xdr:rowOff>54737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1436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54737</xdr:rowOff>
    </xdr:from>
    <xdr:to>
      <xdr:col>50</xdr:col>
      <xdr:colOff>114300</xdr:colOff>
      <xdr:row>36</xdr:row>
      <xdr:rowOff>68834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2693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68834</xdr:rowOff>
    </xdr:from>
    <xdr:to>
      <xdr:col>45</xdr:col>
      <xdr:colOff>177800</xdr:colOff>
      <xdr:row>36</xdr:row>
      <xdr:rowOff>79502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4103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79502</xdr:rowOff>
    </xdr:from>
    <xdr:to>
      <xdr:col>41</xdr:col>
      <xdr:colOff>50800</xdr:colOff>
      <xdr:row>36</xdr:row>
      <xdr:rowOff>88265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25170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162814</xdr:rowOff>
    </xdr:from>
    <xdr:to>
      <xdr:col>55</xdr:col>
      <xdr:colOff>50800</xdr:colOff>
      <xdr:row>36</xdr:row>
      <xdr:rowOff>92964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14241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1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3937</xdr:rowOff>
    </xdr:from>
    <xdr:to>
      <xdr:col>50</xdr:col>
      <xdr:colOff>165100</xdr:colOff>
      <xdr:row>36</xdr:row>
      <xdr:rowOff>105537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122064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5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18034</xdr:rowOff>
    </xdr:from>
    <xdr:to>
      <xdr:col>46</xdr:col>
      <xdr:colOff>38100</xdr:colOff>
      <xdr:row>36</xdr:row>
      <xdr:rowOff>119634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136161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28702</xdr:rowOff>
    </xdr:from>
    <xdr:to>
      <xdr:col>41</xdr:col>
      <xdr:colOff>101600</xdr:colOff>
      <xdr:row>36</xdr:row>
      <xdr:rowOff>130302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146829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7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37465</xdr:rowOff>
    </xdr:from>
    <xdr:to>
      <xdr:col>36</xdr:col>
      <xdr:colOff>165100</xdr:colOff>
      <xdr:row>36</xdr:row>
      <xdr:rowOff>139065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155592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8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23302</xdr:rowOff>
    </xdr:from>
    <xdr:to>
      <xdr:col>55</xdr:col>
      <xdr:colOff>0</xdr:colOff>
      <xdr:row>57</xdr:row>
      <xdr:rowOff>48676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95952"/>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23302</xdr:rowOff>
    </xdr:from>
    <xdr:to>
      <xdr:col>50</xdr:col>
      <xdr:colOff>114300</xdr:colOff>
      <xdr:row>57</xdr:row>
      <xdr:rowOff>47451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95952"/>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15342</xdr:rowOff>
    </xdr:from>
    <xdr:to>
      <xdr:col>45</xdr:col>
      <xdr:colOff>177800</xdr:colOff>
      <xdr:row>57</xdr:row>
      <xdr:rowOff>47451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87992"/>
          <a:ext cx="889000" cy="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15342</xdr:rowOff>
    </xdr:from>
    <xdr:to>
      <xdr:col>41</xdr:col>
      <xdr:colOff>50800</xdr:colOff>
      <xdr:row>57</xdr:row>
      <xdr:rowOff>41905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87992"/>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169326</xdr:rowOff>
    </xdr:from>
    <xdr:to>
      <xdr:col>55</xdr:col>
      <xdr:colOff>50800</xdr:colOff>
      <xdr:row>57</xdr:row>
      <xdr:rowOff>99476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20753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143952</xdr:rowOff>
    </xdr:from>
    <xdr:to>
      <xdr:col>50</xdr:col>
      <xdr:colOff>165100</xdr:colOff>
      <xdr:row>57</xdr:row>
      <xdr:rowOff>74102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90629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2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168101</xdr:rowOff>
    </xdr:from>
    <xdr:to>
      <xdr:col>46</xdr:col>
      <xdr:colOff>38100</xdr:colOff>
      <xdr:row>57</xdr:row>
      <xdr:rowOff>98251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114778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135992</xdr:rowOff>
    </xdr:from>
    <xdr:to>
      <xdr:col>41</xdr:col>
      <xdr:colOff>101600</xdr:colOff>
      <xdr:row>57</xdr:row>
      <xdr:rowOff>66142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82669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162555</xdr:rowOff>
    </xdr:from>
    <xdr:to>
      <xdr:col>36</xdr:col>
      <xdr:colOff>165100</xdr:colOff>
      <xdr:row>57</xdr:row>
      <xdr:rowOff>92705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109232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30163</xdr:rowOff>
    </xdr:from>
    <xdr:to>
      <xdr:col>55</xdr:col>
      <xdr:colOff>0</xdr:colOff>
      <xdr:row>78</xdr:row>
      <xdr:rowOff>44317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3263"/>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46737</xdr:rowOff>
    </xdr:from>
    <xdr:to>
      <xdr:col>50</xdr:col>
      <xdr:colOff>114300</xdr:colOff>
      <xdr:row>78</xdr:row>
      <xdr:rowOff>30163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8387"/>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46737</xdr:rowOff>
    </xdr:from>
    <xdr:to>
      <xdr:col>45</xdr:col>
      <xdr:colOff>177800</xdr:colOff>
      <xdr:row>78</xdr:row>
      <xdr:rowOff>99047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8387"/>
          <a:ext cx="889000" cy="2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102667</xdr:rowOff>
    </xdr:from>
    <xdr:to>
      <xdr:col>41</xdr:col>
      <xdr:colOff>50800</xdr:colOff>
      <xdr:row>78</xdr:row>
      <xdr:rowOff>99047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04317"/>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164967</xdr:rowOff>
    </xdr:from>
    <xdr:to>
      <xdr:col>55</xdr:col>
      <xdr:colOff>50800</xdr:colOff>
      <xdr:row>78</xdr:row>
      <xdr:rowOff>95117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79894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150813</xdr:rowOff>
    </xdr:from>
    <xdr:to>
      <xdr:col>50</xdr:col>
      <xdr:colOff>165100</xdr:colOff>
      <xdr:row>78</xdr:row>
      <xdr:rowOff>80963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72090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167387</xdr:rowOff>
    </xdr:from>
    <xdr:to>
      <xdr:col>46</xdr:col>
      <xdr:colOff>38100</xdr:colOff>
      <xdr:row>77</xdr:row>
      <xdr:rowOff>97537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88664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48247</xdr:rowOff>
    </xdr:from>
    <xdr:to>
      <xdr:col>41</xdr:col>
      <xdr:colOff>101600</xdr:colOff>
      <xdr:row>78</xdr:row>
      <xdr:rowOff>149847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140974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51867</xdr:rowOff>
    </xdr:from>
    <xdr:to>
      <xdr:col>36</xdr:col>
      <xdr:colOff>165100</xdr:colOff>
      <xdr:row>77</xdr:row>
      <xdr:rowOff>153467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144594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116534</xdr:rowOff>
    </xdr:from>
    <xdr:to>
      <xdr:col>55</xdr:col>
      <xdr:colOff>0</xdr:colOff>
      <xdr:row>96</xdr:row>
      <xdr:rowOff>161175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75734"/>
          <a:ext cx="8382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68194</xdr:rowOff>
    </xdr:from>
    <xdr:to>
      <xdr:col>50</xdr:col>
      <xdr:colOff>114300</xdr:colOff>
      <xdr:row>96</xdr:row>
      <xdr:rowOff>161175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27394"/>
          <a:ext cx="889000" cy="9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68194</xdr:rowOff>
    </xdr:from>
    <xdr:to>
      <xdr:col>45</xdr:col>
      <xdr:colOff>177800</xdr:colOff>
      <xdr:row>96</xdr:row>
      <xdr:rowOff>90767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27394"/>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90767</xdr:rowOff>
    </xdr:from>
    <xdr:to>
      <xdr:col>41</xdr:col>
      <xdr:colOff>50800</xdr:colOff>
      <xdr:row>96</xdr:row>
      <xdr:rowOff>130470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49967"/>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65734</xdr:rowOff>
    </xdr:from>
    <xdr:to>
      <xdr:col>55</xdr:col>
      <xdr:colOff>50800</xdr:colOff>
      <xdr:row>96</xdr:row>
      <xdr:rowOff>167334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88611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110375</xdr:rowOff>
    </xdr:from>
    <xdr:to>
      <xdr:col>50</xdr:col>
      <xdr:colOff>165100</xdr:colOff>
      <xdr:row>97</xdr:row>
      <xdr:rowOff>40525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31652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17394</xdr:rowOff>
    </xdr:from>
    <xdr:to>
      <xdr:col>46</xdr:col>
      <xdr:colOff>38100</xdr:colOff>
      <xdr:row>96</xdr:row>
      <xdr:rowOff>118994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135521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39967</xdr:rowOff>
    </xdr:from>
    <xdr:to>
      <xdr:col>41</xdr:col>
      <xdr:colOff>101600</xdr:colOff>
      <xdr:row>96</xdr:row>
      <xdr:rowOff>141567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158094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79670</xdr:rowOff>
    </xdr:from>
    <xdr:to>
      <xdr:col>36</xdr:col>
      <xdr:colOff>165100</xdr:colOff>
      <xdr:row>97</xdr:row>
      <xdr:rowOff>9820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26347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141339</xdr:rowOff>
    </xdr:from>
    <xdr:to>
      <xdr:col>85</xdr:col>
      <xdr:colOff>127000</xdr:colOff>
      <xdr:row>38</xdr:row>
      <xdr:rowOff>155111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56439"/>
          <a:ext cx="838200" cy="1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141339</xdr:rowOff>
    </xdr:from>
    <xdr:to>
      <xdr:col>81</xdr:col>
      <xdr:colOff>50800</xdr:colOff>
      <xdr:row>38</xdr:row>
      <xdr:rowOff>161341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5643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161341</xdr:rowOff>
    </xdr:from>
    <xdr:to>
      <xdr:col>76</xdr:col>
      <xdr:colOff>114300</xdr:colOff>
      <xdr:row>38</xdr:row>
      <xdr:rowOff>163779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7644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79959</xdr:rowOff>
    </xdr:from>
    <xdr:to>
      <xdr:col>71</xdr:col>
      <xdr:colOff>177800</xdr:colOff>
      <xdr:row>38</xdr:row>
      <xdr:rowOff>163779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9505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104311</xdr:rowOff>
    </xdr:from>
    <xdr:to>
      <xdr:col>85</xdr:col>
      <xdr:colOff>177800</xdr:colOff>
      <xdr:row>39</xdr:row>
      <xdr:rowOff>34461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1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19238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90539</xdr:rowOff>
    </xdr:from>
    <xdr:to>
      <xdr:col>81</xdr:col>
      <xdr:colOff>101600</xdr:colOff>
      <xdr:row>39</xdr:row>
      <xdr:rowOff>20689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11816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110541</xdr:rowOff>
    </xdr:from>
    <xdr:to>
      <xdr:col>76</xdr:col>
      <xdr:colOff>165100</xdr:colOff>
      <xdr:row>39</xdr:row>
      <xdr:rowOff>40691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31818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112979</xdr:rowOff>
    </xdr:from>
    <xdr:to>
      <xdr:col>72</xdr:col>
      <xdr:colOff>38100</xdr:colOff>
      <xdr:row>39</xdr:row>
      <xdr:rowOff>43129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34256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29159</xdr:rowOff>
    </xdr:from>
    <xdr:to>
      <xdr:col>67</xdr:col>
      <xdr:colOff>101600</xdr:colOff>
      <xdr:row>38</xdr:row>
      <xdr:rowOff>130759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121886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65074</xdr:rowOff>
    </xdr:from>
    <xdr:to>
      <xdr:col>85</xdr:col>
      <xdr:colOff>127000</xdr:colOff>
      <xdr:row>58</xdr:row>
      <xdr:rowOff>71406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66274"/>
          <a:ext cx="838200" cy="3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65074</xdr:rowOff>
    </xdr:from>
    <xdr:to>
      <xdr:col>81</xdr:col>
      <xdr:colOff>50800</xdr:colOff>
      <xdr:row>57</xdr:row>
      <xdr:rowOff>8112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66274"/>
          <a:ext cx="889000" cy="1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8112</xdr:rowOff>
    </xdr:from>
    <xdr:to>
      <xdr:col>76</xdr:col>
      <xdr:colOff>114300</xdr:colOff>
      <xdr:row>57</xdr:row>
      <xdr:rowOff>135561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80762"/>
          <a:ext cx="889000" cy="1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135561</xdr:rowOff>
    </xdr:from>
    <xdr:to>
      <xdr:col>71</xdr:col>
      <xdr:colOff>177800</xdr:colOff>
      <xdr:row>57</xdr:row>
      <xdr:rowOff>165787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0821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20606</xdr:rowOff>
    </xdr:from>
    <xdr:to>
      <xdr:col>85</xdr:col>
      <xdr:colOff>177800</xdr:colOff>
      <xdr:row>58</xdr:row>
      <xdr:rowOff>122206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14274</xdr:rowOff>
    </xdr:from>
    <xdr:to>
      <xdr:col>81</xdr:col>
      <xdr:colOff>101600</xdr:colOff>
      <xdr:row>56</xdr:row>
      <xdr:rowOff>115874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132401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9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128762</xdr:rowOff>
    </xdr:from>
    <xdr:to>
      <xdr:col>76</xdr:col>
      <xdr:colOff>165100</xdr:colOff>
      <xdr:row>57</xdr:row>
      <xdr:rowOff>58912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75439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50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84761</xdr:rowOff>
    </xdr:from>
    <xdr:to>
      <xdr:col>72</xdr:col>
      <xdr:colOff>38100</xdr:colOff>
      <xdr:row>58</xdr:row>
      <xdr:rowOff>14911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31438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63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114987</xdr:rowOff>
    </xdr:from>
    <xdr:to>
      <xdr:col>67</xdr:col>
      <xdr:colOff>101600</xdr:colOff>
      <xdr:row>58</xdr:row>
      <xdr:rowOff>45137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61664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6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162920</xdr:rowOff>
    </xdr:from>
    <xdr:to>
      <xdr:col>85</xdr:col>
      <xdr:colOff>127000</xdr:colOff>
      <xdr:row>77</xdr:row>
      <xdr:rowOff>169281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64570"/>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169281</xdr:rowOff>
    </xdr:from>
    <xdr:to>
      <xdr:col>81</xdr:col>
      <xdr:colOff>50800</xdr:colOff>
      <xdr:row>78</xdr:row>
      <xdr:rowOff>4277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7093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155279</xdr:rowOff>
    </xdr:from>
    <xdr:to>
      <xdr:col>76</xdr:col>
      <xdr:colOff>114300</xdr:colOff>
      <xdr:row>78</xdr:row>
      <xdr:rowOff>4277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56929"/>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70383</xdr:rowOff>
    </xdr:from>
    <xdr:to>
      <xdr:col>71</xdr:col>
      <xdr:colOff>177800</xdr:colOff>
      <xdr:row>77</xdr:row>
      <xdr:rowOff>155279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72033"/>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112120</xdr:rowOff>
    </xdr:from>
    <xdr:to>
      <xdr:col>85</xdr:col>
      <xdr:colOff>177800</xdr:colOff>
      <xdr:row>78</xdr:row>
      <xdr:rowOff>42270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71497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118481</xdr:rowOff>
    </xdr:from>
    <xdr:to>
      <xdr:col>81</xdr:col>
      <xdr:colOff>101600</xdr:colOff>
      <xdr:row>78</xdr:row>
      <xdr:rowOff>48631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39758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124927</xdr:rowOff>
    </xdr:from>
    <xdr:to>
      <xdr:col>76</xdr:col>
      <xdr:colOff>165100</xdr:colOff>
      <xdr:row>78</xdr:row>
      <xdr:rowOff>55077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46204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1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104479</xdr:rowOff>
    </xdr:from>
    <xdr:to>
      <xdr:col>72</xdr:col>
      <xdr:colOff>38100</xdr:colOff>
      <xdr:row>78</xdr:row>
      <xdr:rowOff>34629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25756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9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19583</xdr:rowOff>
    </xdr:from>
    <xdr:to>
      <xdr:col>67</xdr:col>
      <xdr:colOff>101600</xdr:colOff>
      <xdr:row>77</xdr:row>
      <xdr:rowOff>121183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137710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125178</xdr:rowOff>
    </xdr:from>
    <xdr:to>
      <xdr:col>85</xdr:col>
      <xdr:colOff>126364</xdr:colOff>
      <xdr:row>99</xdr:row>
      <xdr:rowOff>148234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27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152061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1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148234</xdr:rowOff>
    </xdr:from>
    <xdr:to>
      <xdr:col>86</xdr:col>
      <xdr:colOff>25400</xdr:colOff>
      <xdr:row>99</xdr:row>
      <xdr:rowOff>148234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12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71855</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0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125178</xdr:rowOff>
    </xdr:from>
    <xdr:to>
      <xdr:col>86</xdr:col>
      <xdr:colOff>25400</xdr:colOff>
      <xdr:row>91</xdr:row>
      <xdr:rowOff>125178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2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41413</xdr:rowOff>
    </xdr:from>
    <xdr:to>
      <xdr:col>85</xdr:col>
      <xdr:colOff>127000</xdr:colOff>
      <xdr:row>92</xdr:row>
      <xdr:rowOff>84390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814813"/>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16936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4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38509</xdr:rowOff>
    </xdr:from>
    <xdr:to>
      <xdr:col>85</xdr:col>
      <xdr:colOff>177800</xdr:colOff>
      <xdr:row>97</xdr:row>
      <xdr:rowOff>140109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84390</xdr:rowOff>
    </xdr:from>
    <xdr:to>
      <xdr:col>81</xdr:col>
      <xdr:colOff>50800</xdr:colOff>
      <xdr:row>92</xdr:row>
      <xdr:rowOff>106118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857790"/>
          <a:ext cx="88900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157099</xdr:rowOff>
    </xdr:from>
    <xdr:to>
      <xdr:col>81</xdr:col>
      <xdr:colOff>101600</xdr:colOff>
      <xdr:row>97</xdr:row>
      <xdr:rowOff>87249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1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78376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8418</xdr:rowOff>
    </xdr:from>
    <xdr:to>
      <xdr:col>76</xdr:col>
      <xdr:colOff>114300</xdr:colOff>
      <xdr:row>92</xdr:row>
      <xdr:rowOff>106118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610368"/>
          <a:ext cx="889000" cy="2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3045</xdr:rowOff>
    </xdr:from>
    <xdr:to>
      <xdr:col>76</xdr:col>
      <xdr:colOff>165100</xdr:colOff>
      <xdr:row>97</xdr:row>
      <xdr:rowOff>104645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8418</xdr:rowOff>
    </xdr:from>
    <xdr:to>
      <xdr:col>71</xdr:col>
      <xdr:colOff>177800</xdr:colOff>
      <xdr:row>95</xdr:row>
      <xdr:rowOff>136630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610368"/>
          <a:ext cx="889000" cy="8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28897</xdr:rowOff>
    </xdr:from>
    <xdr:to>
      <xdr:col>72</xdr:col>
      <xdr:colOff>38100</xdr:colOff>
      <xdr:row>97</xdr:row>
      <xdr:rowOff>130497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5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121624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80060</xdr:rowOff>
    </xdr:from>
    <xdr:to>
      <xdr:col>67</xdr:col>
      <xdr:colOff>101600</xdr:colOff>
      <xdr:row>98</xdr:row>
      <xdr:rowOff>10210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162063</xdr:rowOff>
    </xdr:from>
    <xdr:to>
      <xdr:col>85</xdr:col>
      <xdr:colOff>177800</xdr:colOff>
      <xdr:row>92</xdr:row>
      <xdr:rowOff>92213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7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76990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67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33590</xdr:rowOff>
    </xdr:from>
    <xdr:to>
      <xdr:col>81</xdr:col>
      <xdr:colOff>101600</xdr:colOff>
      <xdr:row>92</xdr:row>
      <xdr:rowOff>135190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8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151717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58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55318</xdr:rowOff>
    </xdr:from>
    <xdr:to>
      <xdr:col>76</xdr:col>
      <xdr:colOff>165100</xdr:colOff>
      <xdr:row>92</xdr:row>
      <xdr:rowOff>156918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1995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129068</xdr:rowOff>
    </xdr:from>
    <xdr:to>
      <xdr:col>72</xdr:col>
      <xdr:colOff>38100</xdr:colOff>
      <xdr:row>91</xdr:row>
      <xdr:rowOff>59218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5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75745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3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85830</xdr:rowOff>
    </xdr:from>
    <xdr:to>
      <xdr:col>67</xdr:col>
      <xdr:colOff>101600</xdr:colOff>
      <xdr:row>96</xdr:row>
      <xdr:rowOff>15980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32507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14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増加要因</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多世代交流拠点事業など大規模事業の実施による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三保会館及び西幸会館整備事業による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定期償還および繰上償還による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減少要因</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義務教育学校事業の終了による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増加要因であった多世代交流拠点事業や三保・西幸会館整備事業は一部の繰越事業を残し令和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年度中に完成する。たださい、本事業に伴う公債費の増加が見込まれるため、繰上償還等により将来負担を抑制に努める。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多世代交流拠点整備事業など大規模事業に伴い、財政調整基金の減少を見込んでいたが、その他の特目基金や補助金、起債を活用することによって、減少には至っていない。</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ただし、今後</a:t>
          </a:r>
          <a:r>
            <a:rPr lang="ja-JP" altLang="ja-JP" sz="1100" b="0" i="0" baseline="0">
              <a:solidFill>
                <a:schemeClr val="dk1"/>
              </a:solidFill>
              <a:effectLst/>
              <a:latin typeface="+mn-lt"/>
              <a:ea typeface="+mn-ea"/>
              <a:cs typeface="+mn-cs"/>
            </a:rPr>
            <a:t>公共施設等の老朽化対策</a:t>
          </a:r>
          <a:r>
            <a:rPr lang="ja-JP" altLang="en-US" sz="1100" b="0" i="0" baseline="0">
              <a:solidFill>
                <a:schemeClr val="dk1"/>
              </a:solidFill>
              <a:effectLst/>
              <a:latin typeface="+mn-lt"/>
              <a:ea typeface="+mn-ea"/>
              <a:cs typeface="+mn-cs"/>
            </a:rPr>
            <a:t>や公債費などの</a:t>
          </a:r>
          <a:r>
            <a:rPr lang="ja-JP" altLang="ja-JP" sz="1100" b="0" i="0" baseline="0">
              <a:solidFill>
                <a:schemeClr val="dk1"/>
              </a:solidFill>
              <a:effectLst/>
              <a:latin typeface="+mn-lt"/>
              <a:ea typeface="+mn-ea"/>
              <a:cs typeface="+mn-cs"/>
            </a:rPr>
            <a:t>経費の増大が見込まれるため、減少</a:t>
          </a:r>
          <a:r>
            <a:rPr lang="ja-JP" altLang="en-US" sz="1100" b="0" i="0" baseline="0">
              <a:solidFill>
                <a:schemeClr val="dk1"/>
              </a:solidFill>
              <a:effectLst/>
              <a:latin typeface="+mn-lt"/>
              <a:ea typeface="+mn-ea"/>
              <a:cs typeface="+mn-cs"/>
            </a:rPr>
            <a:t>する可能性がある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a:t>
          </a:r>
          <a:r>
            <a:rPr lang="ja-JP" altLang="en-US" sz="1100" b="0" i="0" baseline="0">
              <a:solidFill>
                <a:schemeClr val="dk1"/>
              </a:solidFill>
              <a:effectLst/>
              <a:latin typeface="+mn-lt"/>
              <a:ea typeface="+mn-ea"/>
              <a:cs typeface="+mn-cs"/>
            </a:rPr>
            <a:t>中長期的な視点に立って</a:t>
          </a:r>
          <a:r>
            <a:rPr lang="ja-JP" altLang="ja-JP" sz="1100" b="0" i="0" baseline="0">
              <a:solidFill>
                <a:schemeClr val="dk1"/>
              </a:solidFill>
              <a:effectLst/>
              <a:latin typeface="+mn-lt"/>
              <a:ea typeface="+mn-ea"/>
              <a:cs typeface="+mn-cs"/>
            </a:rPr>
            <a:t>持続可能な財政運営を行う。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のうち</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３つあった下水道事業特別会計を１つに統合し、公営企業化した。公営企業化したことにより見える化を図り、</a:t>
          </a:r>
          <a:r>
            <a:rPr lang="ja-JP" altLang="ja-JP" sz="1100" b="0" i="0" baseline="0">
              <a:solidFill>
                <a:schemeClr val="dk1"/>
              </a:solidFill>
              <a:effectLst/>
              <a:latin typeface="+mn-lt"/>
              <a:ea typeface="+mn-ea"/>
              <a:cs typeface="+mn-cs"/>
            </a:rPr>
            <a:t>独立採算を原則とし、歳入歳出の適正化を図る。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その他の特別会計においても、事業内容を精査し適正な運営となるよう努める。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15757169</v>
      </c>
      <c r="BO4" s="750"/>
      <c r="BP4" s="750"/>
      <c r="BQ4" s="750"/>
      <c r="BR4" s="750"/>
      <c r="BS4" s="750"/>
      <c r="BT4" s="750"/>
      <c r="BU4" s="751"/>
      <c r="BV4" s="749">
        <v>16315525</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6.3</v>
      </c>
      <c r="CU4" s="756"/>
      <c r="CV4" s="756"/>
      <c r="CW4" s="756"/>
      <c r="CX4" s="756"/>
      <c r="CY4" s="756"/>
      <c r="CZ4" s="756"/>
      <c r="DA4" s="757"/>
      <c r="DB4" s="755">
        <v>6.2</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14560029</v>
      </c>
      <c r="BO5" s="787"/>
      <c r="BP5" s="787"/>
      <c r="BQ5" s="787"/>
      <c r="BR5" s="787"/>
      <c r="BS5" s="787"/>
      <c r="BT5" s="787"/>
      <c r="BU5" s="788"/>
      <c r="BV5" s="786">
        <v>15862494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82.8</v>
      </c>
      <c r="CU5" s="784"/>
      <c r="CV5" s="784"/>
      <c r="CW5" s="784"/>
      <c r="CX5" s="784"/>
      <c r="CY5" s="784"/>
      <c r="CZ5" s="784"/>
      <c r="DA5" s="785"/>
      <c r="DB5" s="783">
        <v>82.3</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1197140</v>
      </c>
      <c r="BO6" s="787"/>
      <c r="BP6" s="787"/>
      <c r="BQ6" s="787"/>
      <c r="BR6" s="787"/>
      <c r="BS6" s="787"/>
      <c r="BT6" s="787"/>
      <c r="BU6" s="788"/>
      <c r="BV6" s="786">
        <v>453031</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83</v>
      </c>
      <c r="CU6" s="824"/>
      <c r="CV6" s="824"/>
      <c r="CW6" s="824"/>
      <c r="CX6" s="824"/>
      <c r="CY6" s="824"/>
      <c r="CZ6" s="824"/>
      <c r="DA6" s="825"/>
      <c r="DB6" s="823">
        <v>82.6</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737172</v>
      </c>
      <c r="BO7" s="787"/>
      <c r="BP7" s="787"/>
      <c r="BQ7" s="787"/>
      <c r="BR7" s="787"/>
      <c r="BS7" s="787"/>
      <c r="BT7" s="787"/>
      <c r="BU7" s="788"/>
      <c r="BV7" s="786">
        <v>1861</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7332138</v>
      </c>
      <c r="CU7" s="787"/>
      <c r="CV7" s="787"/>
      <c r="CW7" s="787"/>
      <c r="CX7" s="787"/>
      <c r="CY7" s="787"/>
      <c r="CZ7" s="787"/>
      <c r="DA7" s="788"/>
      <c r="DB7" s="786">
        <v>7310866</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459968</v>
      </c>
      <c r="BO8" s="787"/>
      <c r="BP8" s="787"/>
      <c r="BQ8" s="787"/>
      <c r="BR8" s="787"/>
      <c r="BS8" s="787"/>
      <c r="BT8" s="787"/>
      <c r="BU8" s="788"/>
      <c r="BV8" s="786">
        <v>451170</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0.27</v>
      </c>
      <c r="CU8" s="827"/>
      <c r="CV8" s="827"/>
      <c r="CW8" s="827"/>
      <c r="CX8" s="827"/>
      <c r="CY8" s="827"/>
      <c r="CZ8" s="827"/>
      <c r="DA8" s="828"/>
      <c r="DB8" s="826">
        <v>0.26</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13053</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8798</v>
      </c>
      <c r="BO9" s="787"/>
      <c r="BP9" s="787"/>
      <c r="BQ9" s="787"/>
      <c r="BR9" s="787"/>
      <c r="BS9" s="787"/>
      <c r="BT9" s="787"/>
      <c r="BU9" s="788"/>
      <c r="BV9" s="786">
        <v>40516</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20.2</v>
      </c>
      <c r="CU9" s="784"/>
      <c r="CV9" s="784"/>
      <c r="CW9" s="784"/>
      <c r="CX9" s="784"/>
      <c r="CY9" s="784"/>
      <c r="CZ9" s="784"/>
      <c r="DA9" s="785"/>
      <c r="DB9" s="783">
        <v>20.3</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14432</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568</v>
      </c>
      <c r="BO10" s="787"/>
      <c r="BP10" s="787"/>
      <c r="BQ10" s="787"/>
      <c r="BR10" s="787"/>
      <c r="BS10" s="787"/>
      <c r="BT10" s="787"/>
      <c r="BU10" s="788"/>
      <c r="BV10" s="786">
        <v>95</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499300</v>
      </c>
      <c r="BO11" s="787"/>
      <c r="BP11" s="787"/>
      <c r="BQ11" s="787"/>
      <c r="BR11" s="787"/>
      <c r="BS11" s="787"/>
      <c r="BT11" s="787"/>
      <c r="BU11" s="788"/>
      <c r="BV11" s="786">
        <v>486700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12538</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12378</v>
      </c>
      <c r="S13" s="871"/>
      <c r="T13" s="871"/>
      <c r="U13" s="871"/>
      <c r="V13" s="872"/>
      <c r="W13" s="802" t="s">
        <v>131</v>
      </c>
      <c r="X13" s="803"/>
      <c r="Y13" s="803"/>
      <c r="Z13" s="803"/>
      <c r="AA13" s="803"/>
      <c r="AB13" s="793"/>
      <c r="AC13" s="837">
        <v>1041</v>
      </c>
      <c r="AD13" s="838"/>
      <c r="AE13" s="838"/>
      <c r="AF13" s="838"/>
      <c r="AG13" s="880"/>
      <c r="AH13" s="837">
        <v>1183</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508666</v>
      </c>
      <c r="BO13" s="787"/>
      <c r="BP13" s="787"/>
      <c r="BQ13" s="787"/>
      <c r="BR13" s="787"/>
      <c r="BS13" s="787"/>
      <c r="BT13" s="787"/>
      <c r="BU13" s="788"/>
      <c r="BV13" s="786">
        <v>527311</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9.1</v>
      </c>
      <c r="CU13" s="784"/>
      <c r="CV13" s="784"/>
      <c r="CW13" s="784"/>
      <c r="CX13" s="784"/>
      <c r="CY13" s="784"/>
      <c r="CZ13" s="784"/>
      <c r="DA13" s="785"/>
      <c r="DB13" s="783">
        <v>9.3000000000000007</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12845</v>
      </c>
      <c r="S14" s="871"/>
      <c r="T14" s="871"/>
      <c r="U14" s="871"/>
      <c r="V14" s="872"/>
      <c r="W14" s="776"/>
      <c r="X14" s="777"/>
      <c r="Y14" s="777"/>
      <c r="Z14" s="777"/>
      <c r="AA14" s="777"/>
      <c r="AB14" s="766"/>
      <c r="AC14" s="873">
        <v>16.5</v>
      </c>
      <c r="AD14" s="874"/>
      <c r="AE14" s="874"/>
      <c r="AF14" s="874"/>
      <c r="AG14" s="875"/>
      <c r="AH14" s="873">
        <v>17.100000000000001</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21.8</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12683</v>
      </c>
      <c r="S15" s="871"/>
      <c r="T15" s="871"/>
      <c r="U15" s="871"/>
      <c r="V15" s="872"/>
      <c r="W15" s="802" t="s">
        <v>137</v>
      </c>
      <c r="X15" s="803"/>
      <c r="Y15" s="803"/>
      <c r="Z15" s="803"/>
      <c r="AA15" s="803"/>
      <c r="AB15" s="793"/>
      <c r="AC15" s="837">
        <v>1721</v>
      </c>
      <c r="AD15" s="838"/>
      <c r="AE15" s="838"/>
      <c r="AF15" s="838"/>
      <c r="AG15" s="880"/>
      <c r="AH15" s="837">
        <v>1922</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1905013</v>
      </c>
      <c r="BO15" s="750"/>
      <c r="BP15" s="750"/>
      <c r="BQ15" s="750"/>
      <c r="BR15" s="750"/>
      <c r="BS15" s="750"/>
      <c r="BT15" s="750"/>
      <c r="BU15" s="751"/>
      <c r="BV15" s="749">
        <v>1973134</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27.3</v>
      </c>
      <c r="AD16" s="874"/>
      <c r="AE16" s="874"/>
      <c r="AF16" s="874"/>
      <c r="AG16" s="875"/>
      <c r="AH16" s="873">
        <v>27.8</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6859236</v>
      </c>
      <c r="BO16" s="787"/>
      <c r="BP16" s="787"/>
      <c r="BQ16" s="787"/>
      <c r="BR16" s="787"/>
      <c r="BS16" s="787"/>
      <c r="BT16" s="787"/>
      <c r="BU16" s="788"/>
      <c r="BV16" s="786">
        <v>6783491</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141</v>
      </c>
      <c r="S17" s="893"/>
      <c r="T17" s="893"/>
      <c r="U17" s="893"/>
      <c r="V17" s="894"/>
      <c r="W17" s="802" t="s">
        <v>144</v>
      </c>
      <c r="X17" s="803"/>
      <c r="Y17" s="803"/>
      <c r="Z17" s="803"/>
      <c r="AA17" s="803"/>
      <c r="AB17" s="793"/>
      <c r="AC17" s="837">
        <v>3540</v>
      </c>
      <c r="AD17" s="838"/>
      <c r="AE17" s="838"/>
      <c r="AF17" s="838"/>
      <c r="AG17" s="880"/>
      <c r="AH17" s="837">
        <v>3821</v>
      </c>
      <c r="AI17" s="838"/>
      <c r="AJ17" s="838"/>
      <c r="AK17" s="838"/>
      <c r="AL17" s="839"/>
      <c r="AM17" s="815"/>
      <c r="AN17" s="816"/>
      <c r="AO17" s="816"/>
      <c r="AP17" s="816"/>
      <c r="AQ17" s="816"/>
      <c r="AR17" s="816"/>
      <c r="AS17" s="816"/>
      <c r="AT17" s="817"/>
      <c r="AU17" s="818"/>
      <c r="AV17" s="819"/>
      <c r="AW17" s="819"/>
      <c r="AX17" s="819"/>
      <c r="AY17" s="820" t="s">
        <v>145</v>
      </c>
      <c r="AZ17" s="821"/>
      <c r="BA17" s="821"/>
      <c r="BB17" s="821"/>
      <c r="BC17" s="821"/>
      <c r="BD17" s="821"/>
      <c r="BE17" s="821"/>
      <c r="BF17" s="821"/>
      <c r="BG17" s="821"/>
      <c r="BH17" s="821"/>
      <c r="BI17" s="821"/>
      <c r="BJ17" s="821"/>
      <c r="BK17" s="821"/>
      <c r="BL17" s="821"/>
      <c r="BM17" s="822"/>
      <c r="BN17" s="786">
        <v>2363391</v>
      </c>
      <c r="BO17" s="787"/>
      <c r="BP17" s="787"/>
      <c r="BQ17" s="787"/>
      <c r="BR17" s="787"/>
      <c r="BS17" s="787"/>
      <c r="BT17" s="787"/>
      <c r="BU17" s="788"/>
      <c r="BV17" s="786">
        <v>2458750</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146</v>
      </c>
      <c r="C18" s="829"/>
      <c r="D18" s="829"/>
      <c r="E18" s="909"/>
      <c r="F18" s="909"/>
      <c r="G18" s="909"/>
      <c r="H18" s="909"/>
      <c r="I18" s="909"/>
      <c r="J18" s="909"/>
      <c r="K18" s="909"/>
      <c r="L18" s="910">
        <v>232.17</v>
      </c>
      <c r="M18" s="910"/>
      <c r="N18" s="910"/>
      <c r="O18" s="910"/>
      <c r="P18" s="910"/>
      <c r="Q18" s="910"/>
      <c r="R18" s="911"/>
      <c r="S18" s="911"/>
      <c r="T18" s="911"/>
      <c r="U18" s="911"/>
      <c r="V18" s="912"/>
      <c r="W18" s="804"/>
      <c r="X18" s="805"/>
      <c r="Y18" s="805"/>
      <c r="Z18" s="805"/>
      <c r="AA18" s="805"/>
      <c r="AB18" s="796"/>
      <c r="AC18" s="913">
        <v>56.2</v>
      </c>
      <c r="AD18" s="914"/>
      <c r="AE18" s="914"/>
      <c r="AF18" s="914"/>
      <c r="AG18" s="915"/>
      <c r="AH18" s="913">
        <v>55.2</v>
      </c>
      <c r="AI18" s="914"/>
      <c r="AJ18" s="914"/>
      <c r="AK18" s="914"/>
      <c r="AL18" s="916"/>
      <c r="AM18" s="815"/>
      <c r="AN18" s="816"/>
      <c r="AO18" s="816"/>
      <c r="AP18" s="816"/>
      <c r="AQ18" s="816"/>
      <c r="AR18" s="816"/>
      <c r="AS18" s="816"/>
      <c r="AT18" s="817"/>
      <c r="AU18" s="818"/>
      <c r="AV18" s="819"/>
      <c r="AW18" s="819"/>
      <c r="AX18" s="819"/>
      <c r="AY18" s="820" t="s">
        <v>147</v>
      </c>
      <c r="AZ18" s="821"/>
      <c r="BA18" s="821"/>
      <c r="BB18" s="821"/>
      <c r="BC18" s="821"/>
      <c r="BD18" s="821"/>
      <c r="BE18" s="821"/>
      <c r="BF18" s="821"/>
      <c r="BG18" s="821"/>
      <c r="BH18" s="821"/>
      <c r="BI18" s="821"/>
      <c r="BJ18" s="821"/>
      <c r="BK18" s="821"/>
      <c r="BL18" s="821"/>
      <c r="BM18" s="822"/>
      <c r="BN18" s="786">
        <v>6108713</v>
      </c>
      <c r="BO18" s="787"/>
      <c r="BP18" s="787"/>
      <c r="BQ18" s="787"/>
      <c r="BR18" s="787"/>
      <c r="BS18" s="787"/>
      <c r="BT18" s="787"/>
      <c r="BU18" s="788"/>
      <c r="BV18" s="786">
        <v>5958092</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148</v>
      </c>
      <c r="C19" s="829"/>
      <c r="D19" s="829"/>
      <c r="E19" s="909"/>
      <c r="F19" s="909"/>
      <c r="G19" s="909"/>
      <c r="H19" s="909"/>
      <c r="I19" s="909"/>
      <c r="J19" s="909"/>
      <c r="K19" s="909"/>
      <c r="L19" s="917">
        <v>56</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149</v>
      </c>
      <c r="AZ19" s="821"/>
      <c r="BA19" s="821"/>
      <c r="BB19" s="821"/>
      <c r="BC19" s="821"/>
      <c r="BD19" s="821"/>
      <c r="BE19" s="821"/>
      <c r="BF19" s="821"/>
      <c r="BG19" s="821"/>
      <c r="BH19" s="821"/>
      <c r="BI19" s="821"/>
      <c r="BJ19" s="821"/>
      <c r="BK19" s="821"/>
      <c r="BL19" s="821"/>
      <c r="BM19" s="822"/>
      <c r="BN19" s="786">
        <v>9048551</v>
      </c>
      <c r="BO19" s="787"/>
      <c r="BP19" s="787"/>
      <c r="BQ19" s="787"/>
      <c r="BR19" s="787"/>
      <c r="BS19" s="787"/>
      <c r="BT19" s="787"/>
      <c r="BU19" s="788"/>
      <c r="BV19" s="786">
        <v>8969483</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150</v>
      </c>
      <c r="C20" s="829"/>
      <c r="D20" s="829"/>
      <c r="E20" s="909"/>
      <c r="F20" s="909"/>
      <c r="G20" s="909"/>
      <c r="H20" s="909"/>
      <c r="I20" s="909"/>
      <c r="J20" s="909"/>
      <c r="K20" s="909"/>
      <c r="L20" s="917">
        <v>5028</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151</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152</v>
      </c>
      <c r="C22" s="930"/>
      <c r="D22" s="931"/>
      <c r="E22" s="798" t="s">
        <v>1</v>
      </c>
      <c r="F22" s="803"/>
      <c r="G22" s="803"/>
      <c r="H22" s="803"/>
      <c r="I22" s="803"/>
      <c r="J22" s="803"/>
      <c r="K22" s="793"/>
      <c r="L22" s="798" t="s">
        <v>153</v>
      </c>
      <c r="M22" s="803"/>
      <c r="N22" s="803"/>
      <c r="O22" s="803"/>
      <c r="P22" s="793"/>
      <c r="Q22" s="961" t="s">
        <v>154</v>
      </c>
      <c r="R22" s="962"/>
      <c r="S22" s="962"/>
      <c r="T22" s="962"/>
      <c r="U22" s="962"/>
      <c r="V22" s="963"/>
      <c r="W22" s="929" t="s">
        <v>155</v>
      </c>
      <c r="X22" s="930"/>
      <c r="Y22" s="931"/>
      <c r="Z22" s="798" t="s">
        <v>1</v>
      </c>
      <c r="AA22" s="803"/>
      <c r="AB22" s="803"/>
      <c r="AC22" s="803"/>
      <c r="AD22" s="803"/>
      <c r="AE22" s="803"/>
      <c r="AF22" s="803"/>
      <c r="AG22" s="793"/>
      <c r="AH22" s="967" t="s">
        <v>156</v>
      </c>
      <c r="AI22" s="803"/>
      <c r="AJ22" s="803"/>
      <c r="AK22" s="803"/>
      <c r="AL22" s="793"/>
      <c r="AM22" s="967" t="s">
        <v>157</v>
      </c>
      <c r="AN22" s="968"/>
      <c r="AO22" s="968"/>
      <c r="AP22" s="968"/>
      <c r="AQ22" s="968"/>
      <c r="AR22" s="969"/>
      <c r="AS22" s="961" t="s">
        <v>154</v>
      </c>
      <c r="AT22" s="962"/>
      <c r="AU22" s="962"/>
      <c r="AV22" s="962"/>
      <c r="AW22" s="962"/>
      <c r="AX22" s="973"/>
      <c r="AY22" s="746" t="s">
        <v>158</v>
      </c>
      <c r="AZ22" s="747"/>
      <c r="BA22" s="747"/>
      <c r="BB22" s="747"/>
      <c r="BC22" s="747"/>
      <c r="BD22" s="747"/>
      <c r="BE22" s="747"/>
      <c r="BF22" s="747"/>
      <c r="BG22" s="747"/>
      <c r="BH22" s="747"/>
      <c r="BI22" s="747"/>
      <c r="BJ22" s="747"/>
      <c r="BK22" s="747"/>
      <c r="BL22" s="747"/>
      <c r="BM22" s="748"/>
      <c r="BN22" s="749">
        <v>14808017</v>
      </c>
      <c r="BO22" s="750"/>
      <c r="BP22" s="750"/>
      <c r="BQ22" s="750"/>
      <c r="BR22" s="750"/>
      <c r="BS22" s="750"/>
      <c r="BT22" s="750"/>
      <c r="BU22" s="751"/>
      <c r="BV22" s="749">
        <v>13022794</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159</v>
      </c>
      <c r="AZ23" s="821"/>
      <c r="BA23" s="821"/>
      <c r="BB23" s="821"/>
      <c r="BC23" s="821"/>
      <c r="BD23" s="821"/>
      <c r="BE23" s="821"/>
      <c r="BF23" s="821"/>
      <c r="BG23" s="821"/>
      <c r="BH23" s="821"/>
      <c r="BI23" s="821"/>
      <c r="BJ23" s="821"/>
      <c r="BK23" s="821"/>
      <c r="BL23" s="821"/>
      <c r="BM23" s="822"/>
      <c r="BN23" s="786">
        <v>14620013</v>
      </c>
      <c r="BO23" s="787"/>
      <c r="BP23" s="787"/>
      <c r="BQ23" s="787"/>
      <c r="BR23" s="787"/>
      <c r="BS23" s="787"/>
      <c r="BT23" s="787"/>
      <c r="BU23" s="788"/>
      <c r="BV23" s="786">
        <v>12809319</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160</v>
      </c>
      <c r="F24" s="816"/>
      <c r="G24" s="816"/>
      <c r="H24" s="816"/>
      <c r="I24" s="816"/>
      <c r="J24" s="816"/>
      <c r="K24" s="817"/>
      <c r="L24" s="837">
        <v>1</v>
      </c>
      <c r="M24" s="838"/>
      <c r="N24" s="838"/>
      <c r="O24" s="838"/>
      <c r="P24" s="880"/>
      <c r="Q24" s="837">
        <v>7350</v>
      </c>
      <c r="R24" s="838"/>
      <c r="S24" s="838"/>
      <c r="T24" s="838"/>
      <c r="U24" s="838"/>
      <c r="V24" s="880"/>
      <c r="W24" s="932"/>
      <c r="X24" s="933"/>
      <c r="Y24" s="934"/>
      <c r="Z24" s="836" t="s">
        <v>161</v>
      </c>
      <c r="AA24" s="816"/>
      <c r="AB24" s="816"/>
      <c r="AC24" s="816"/>
      <c r="AD24" s="816"/>
      <c r="AE24" s="816"/>
      <c r="AF24" s="816"/>
      <c r="AG24" s="817"/>
      <c r="AH24" s="837">
        <v>195</v>
      </c>
      <c r="AI24" s="838"/>
      <c r="AJ24" s="838"/>
      <c r="AK24" s="838"/>
      <c r="AL24" s="880"/>
      <c r="AM24" s="837">
        <v>606060</v>
      </c>
      <c r="AN24" s="838"/>
      <c r="AO24" s="838"/>
      <c r="AP24" s="838"/>
      <c r="AQ24" s="838"/>
      <c r="AR24" s="880"/>
      <c r="AS24" s="837">
        <v>3108</v>
      </c>
      <c r="AT24" s="838"/>
      <c r="AU24" s="838"/>
      <c r="AV24" s="838"/>
      <c r="AW24" s="838"/>
      <c r="AX24" s="839"/>
      <c r="AY24" s="902" t="s">
        <v>162</v>
      </c>
      <c r="AZ24" s="903"/>
      <c r="BA24" s="903"/>
      <c r="BB24" s="903"/>
      <c r="BC24" s="903"/>
      <c r="BD24" s="903"/>
      <c r="BE24" s="903"/>
      <c r="BF24" s="903"/>
      <c r="BG24" s="903"/>
      <c r="BH24" s="903"/>
      <c r="BI24" s="903"/>
      <c r="BJ24" s="903"/>
      <c r="BK24" s="903"/>
      <c r="BL24" s="903"/>
      <c r="BM24" s="904"/>
      <c r="BN24" s="786">
        <v>12205437</v>
      </c>
      <c r="BO24" s="787"/>
      <c r="BP24" s="787"/>
      <c r="BQ24" s="787"/>
      <c r="BR24" s="787"/>
      <c r="BS24" s="787"/>
      <c r="BT24" s="787"/>
      <c r="BU24" s="788"/>
      <c r="BV24" s="786">
        <v>10054243</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163</v>
      </c>
      <c r="F25" s="816"/>
      <c r="G25" s="816"/>
      <c r="H25" s="816"/>
      <c r="I25" s="816"/>
      <c r="J25" s="816"/>
      <c r="K25" s="817"/>
      <c r="L25" s="837">
        <v>1</v>
      </c>
      <c r="M25" s="838"/>
      <c r="N25" s="838"/>
      <c r="O25" s="838"/>
      <c r="P25" s="880"/>
      <c r="Q25" s="837">
        <v>5980</v>
      </c>
      <c r="R25" s="838"/>
      <c r="S25" s="838"/>
      <c r="T25" s="838"/>
      <c r="U25" s="838"/>
      <c r="V25" s="880"/>
      <c r="W25" s="932"/>
      <c r="X25" s="933"/>
      <c r="Y25" s="934"/>
      <c r="Z25" s="836" t="s">
        <v>164</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165</v>
      </c>
      <c r="AZ25" s="747"/>
      <c r="BA25" s="747"/>
      <c r="BB25" s="747"/>
      <c r="BC25" s="747"/>
      <c r="BD25" s="747"/>
      <c r="BE25" s="747"/>
      <c r="BF25" s="747"/>
      <c r="BG25" s="747"/>
      <c r="BH25" s="747"/>
      <c r="BI25" s="747"/>
      <c r="BJ25" s="747"/>
      <c r="BK25" s="747"/>
      <c r="BL25" s="747"/>
      <c r="BM25" s="748"/>
      <c r="BN25" s="749">
        <v>2366761</v>
      </c>
      <c r="BO25" s="750"/>
      <c r="BP25" s="750"/>
      <c r="BQ25" s="750"/>
      <c r="BR25" s="750"/>
      <c r="BS25" s="750"/>
      <c r="BT25" s="750"/>
      <c r="BU25" s="751"/>
      <c r="BV25" s="749">
        <v>3248099</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166</v>
      </c>
      <c r="F26" s="816"/>
      <c r="G26" s="816"/>
      <c r="H26" s="816"/>
      <c r="I26" s="816"/>
      <c r="J26" s="816"/>
      <c r="K26" s="817"/>
      <c r="L26" s="837">
        <v>1</v>
      </c>
      <c r="M26" s="838"/>
      <c r="N26" s="838"/>
      <c r="O26" s="838"/>
      <c r="P26" s="880"/>
      <c r="Q26" s="837">
        <v>5590</v>
      </c>
      <c r="R26" s="838"/>
      <c r="S26" s="838"/>
      <c r="T26" s="838"/>
      <c r="U26" s="838"/>
      <c r="V26" s="880"/>
      <c r="W26" s="932"/>
      <c r="X26" s="933"/>
      <c r="Y26" s="934"/>
      <c r="Z26" s="836" t="s">
        <v>167</v>
      </c>
      <c r="AA26" s="938"/>
      <c r="AB26" s="938"/>
      <c r="AC26" s="938"/>
      <c r="AD26" s="938"/>
      <c r="AE26" s="938"/>
      <c r="AF26" s="938"/>
      <c r="AG26" s="939"/>
      <c r="AH26" s="837">
        <v>5</v>
      </c>
      <c r="AI26" s="838"/>
      <c r="AJ26" s="838"/>
      <c r="AK26" s="838"/>
      <c r="AL26" s="880"/>
      <c r="AM26" s="837">
        <v>14320</v>
      </c>
      <c r="AN26" s="838"/>
      <c r="AO26" s="838"/>
      <c r="AP26" s="838"/>
      <c r="AQ26" s="838"/>
      <c r="AR26" s="880"/>
      <c r="AS26" s="837">
        <v>2864</v>
      </c>
      <c r="AT26" s="838"/>
      <c r="AU26" s="838"/>
      <c r="AV26" s="838"/>
      <c r="AW26" s="838"/>
      <c r="AX26" s="839"/>
      <c r="AY26" s="789" t="s">
        <v>168</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169</v>
      </c>
      <c r="F27" s="816"/>
      <c r="G27" s="816"/>
      <c r="H27" s="816"/>
      <c r="I27" s="816"/>
      <c r="J27" s="816"/>
      <c r="K27" s="817"/>
      <c r="L27" s="837">
        <v>1</v>
      </c>
      <c r="M27" s="838"/>
      <c r="N27" s="838"/>
      <c r="O27" s="838"/>
      <c r="P27" s="880"/>
      <c r="Q27" s="837">
        <v>3150</v>
      </c>
      <c r="R27" s="838"/>
      <c r="S27" s="838"/>
      <c r="T27" s="838"/>
      <c r="U27" s="838"/>
      <c r="V27" s="880"/>
      <c r="W27" s="932"/>
      <c r="X27" s="933"/>
      <c r="Y27" s="934"/>
      <c r="Z27" s="836" t="s">
        <v>170</v>
      </c>
      <c r="AA27" s="816"/>
      <c r="AB27" s="816"/>
      <c r="AC27" s="816"/>
      <c r="AD27" s="816"/>
      <c r="AE27" s="816"/>
      <c r="AF27" s="816"/>
      <c r="AG27" s="817"/>
      <c r="AH27" s="837">
        <v>1</v>
      </c>
      <c r="AI27" s="838"/>
      <c r="AJ27" s="838"/>
      <c r="AK27" s="838"/>
      <c r="AL27" s="880"/>
      <c r="AM27" s="837" t="s">
        <v>171</v>
      </c>
      <c r="AN27" s="838"/>
      <c r="AO27" s="838"/>
      <c r="AP27" s="838"/>
      <c r="AQ27" s="838"/>
      <c r="AR27" s="880"/>
      <c r="AS27" s="837" t="s">
        <v>171</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2620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3042426</v>
      </c>
      <c r="BO28" s="750"/>
      <c r="BP28" s="750"/>
      <c r="BQ28" s="750"/>
      <c r="BR28" s="750"/>
      <c r="BS28" s="750"/>
      <c r="BT28" s="750"/>
      <c r="BU28" s="751"/>
      <c r="BV28" s="749">
        <v>3041259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14</v>
      </c>
      <c r="M29" s="838"/>
      <c r="N29" s="838"/>
      <c r="O29" s="838"/>
      <c r="P29" s="880"/>
      <c r="Q29" s="837">
        <v>2400</v>
      </c>
      <c r="R29" s="838"/>
      <c r="S29" s="838"/>
      <c r="T29" s="838"/>
      <c r="U29" s="838"/>
      <c r="V29" s="880"/>
      <c r="W29" s="935"/>
      <c r="X29" s="936"/>
      <c r="Y29" s="937"/>
      <c r="Z29" s="836" t="s">
        <v>177</v>
      </c>
      <c r="AA29" s="816"/>
      <c r="AB29" s="816"/>
      <c r="AC29" s="816"/>
      <c r="AD29" s="816"/>
      <c r="AE29" s="816"/>
      <c r="AF29" s="816"/>
      <c r="AG29" s="817"/>
      <c r="AH29" s="837">
        <v>196</v>
      </c>
      <c r="AI29" s="838"/>
      <c r="AJ29" s="838"/>
      <c r="AK29" s="838"/>
      <c r="AL29" s="880"/>
      <c r="AM29" s="837">
        <v>609741</v>
      </c>
      <c r="AN29" s="838"/>
      <c r="AO29" s="838"/>
      <c r="AP29" s="838"/>
      <c r="AQ29" s="838"/>
      <c r="AR29" s="880"/>
      <c r="AS29" s="837">
        <v>3111</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593068</v>
      </c>
      <c r="BO29" s="787"/>
      <c r="BP29" s="787"/>
      <c r="BQ29" s="787"/>
      <c r="BR29" s="787"/>
      <c r="BS29" s="787"/>
      <c r="BT29" s="787"/>
      <c r="BU29" s="788"/>
      <c r="BV29" s="786">
        <v>1092238</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95.5</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4004038</v>
      </c>
      <c r="BO30" s="906"/>
      <c r="BP30" s="906"/>
      <c r="BQ30" s="906"/>
      <c r="BR30" s="906"/>
      <c r="BS30" s="906"/>
      <c r="BT30" s="906"/>
      <c r="BU30" s="907"/>
      <c r="BV30" s="905">
        <v>4602551</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8</v>
      </c>
      <c r="V34" s="976"/>
      <c r="W34" s="977" t="str">
        <f>IF('各会計、関係団体の財政状況及び健全化判断比率'!B28="","",'各会計、関係団体の財政状況及び健全化判断比率'!B28)</f>
        <v>美咲町国民健康保険事業特別会計</v>
      </c>
      <c r="X34" s="977"/>
      <c r="Y34" s="977"/>
      <c r="Z34" s="977"/>
      <c r="AA34" s="977"/>
      <c r="AB34" s="977"/>
      <c r="AC34" s="977"/>
      <c r="AD34" s="977"/>
      <c r="AE34" s="977"/>
      <c r="AF34" s="977"/>
      <c r="AG34" s="977"/>
      <c r="AH34" s="977"/>
      <c r="AI34" s="977"/>
      <c r="AJ34" s="977"/>
      <c r="AK34" s="977"/>
      <c r="AL34" s="163"/>
      <c r="AM34" s="976">
        <f>IF(AO34="","",MAX(C34:D43,U34:V43)+1)</f>
        <v>13</v>
      </c>
      <c r="AN34" s="976"/>
      <c r="AO34" s="977" t="str">
        <f>IF('各会計、関係団体の財政状況及び健全化判断比率'!B33="","",'各会計、関係団体の財政状況及び健全化判断比率'!B33)</f>
        <v>美咲町水道事業会計</v>
      </c>
      <c r="AP34" s="977"/>
      <c r="AQ34" s="977"/>
      <c r="AR34" s="977"/>
      <c r="AS34" s="977"/>
      <c r="AT34" s="977"/>
      <c r="AU34" s="977"/>
      <c r="AV34" s="977"/>
      <c r="AW34" s="977"/>
      <c r="AX34" s="977"/>
      <c r="AY34" s="977"/>
      <c r="AZ34" s="977"/>
      <c r="BA34" s="977"/>
      <c r="BB34" s="977"/>
      <c r="BC34" s="977"/>
      <c r="BD34" s="163"/>
      <c r="BE34" s="976">
        <f>IF(BG34="","",MAX(C34:D43,U34:V43,AM34:AN43)+1)</f>
        <v>15</v>
      </c>
      <c r="BF34" s="976"/>
      <c r="BG34" s="977" t="str">
        <f>IF('各会計、関係団体の財政状況及び健全化判断比率'!B35="","",'各会計、関係団体の財政状況及び健全化判断比率'!B35)</f>
        <v>美咲町用地取得造成事業特別会計</v>
      </c>
      <c r="BH34" s="977"/>
      <c r="BI34" s="977"/>
      <c r="BJ34" s="977"/>
      <c r="BK34" s="977"/>
      <c r="BL34" s="977"/>
      <c r="BM34" s="977"/>
      <c r="BN34" s="977"/>
      <c r="BO34" s="977"/>
      <c r="BP34" s="977"/>
      <c r="BQ34" s="977"/>
      <c r="BR34" s="977"/>
      <c r="BS34" s="977"/>
      <c r="BT34" s="977"/>
      <c r="BU34" s="977"/>
      <c r="BV34" s="163"/>
      <c r="BW34" s="976">
        <f>IF(BY34="","",MAX(C34:D43,U34:V43,AM34:AN43,BE34:BF43)+1)</f>
        <v>16</v>
      </c>
      <c r="BX34" s="976"/>
      <c r="BY34" s="977" t="str">
        <f>IF('各会計、関係団体の財政状況及び健全化判断比率'!B68="","",'各会計、関係団体の財政状況及び健全化判断比率'!B68)</f>
        <v>久米老人ホーム組合一般会計</v>
      </c>
      <c r="BZ34" s="977"/>
      <c r="CA34" s="977"/>
      <c r="CB34" s="977"/>
      <c r="CC34" s="977"/>
      <c r="CD34" s="977"/>
      <c r="CE34" s="977"/>
      <c r="CF34" s="977"/>
      <c r="CG34" s="977"/>
      <c r="CH34" s="977"/>
      <c r="CI34" s="977"/>
      <c r="CJ34" s="977"/>
      <c r="CK34" s="977"/>
      <c r="CL34" s="977"/>
      <c r="CM34" s="977"/>
      <c r="CN34" s="163"/>
      <c r="CO34" s="976">
        <f>IF(CQ34="","",MAX(C34:D43,U34:V43,AM34:AN43,BE34:BF43,BW34:BX43)+1)</f>
        <v>26</v>
      </c>
      <c r="CP34" s="976"/>
      <c r="CQ34" s="977" t="str">
        <f>IF('各会計、関係団体の財政状況及び健全化判断比率'!BS7="","",'各会計、関係団体の財政状況及び健全化判断比率'!BS7)</f>
        <v>財団法人　美咲町農業公社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美咲町みさきネット事業特別会計</v>
      </c>
      <c r="F35" s="977"/>
      <c r="G35" s="977"/>
      <c r="H35" s="977"/>
      <c r="I35" s="977"/>
      <c r="J35" s="977"/>
      <c r="K35" s="977"/>
      <c r="L35" s="977"/>
      <c r="M35" s="977"/>
      <c r="N35" s="977"/>
      <c r="O35" s="977"/>
      <c r="P35" s="977"/>
      <c r="Q35" s="977"/>
      <c r="R35" s="977"/>
      <c r="S35" s="977"/>
      <c r="T35" s="163"/>
      <c r="U35" s="976">
        <f>IF(W35="","",U34+1)</f>
        <v>9</v>
      </c>
      <c r="V35" s="976"/>
      <c r="W35" s="977" t="str">
        <f>IF('各会計、関係団体の財政状況及び健全化判断比率'!B29="","",'各会計、関係団体の財政状況及び健全化判断比率'!B29)</f>
        <v>美咲町介護保険事業特別会計</v>
      </c>
      <c r="X35" s="977"/>
      <c r="Y35" s="977"/>
      <c r="Z35" s="977"/>
      <c r="AA35" s="977"/>
      <c r="AB35" s="977"/>
      <c r="AC35" s="977"/>
      <c r="AD35" s="977"/>
      <c r="AE35" s="977"/>
      <c r="AF35" s="977"/>
      <c r="AG35" s="977"/>
      <c r="AH35" s="977"/>
      <c r="AI35" s="977"/>
      <c r="AJ35" s="977"/>
      <c r="AK35" s="977"/>
      <c r="AL35" s="163"/>
      <c r="AM35" s="976">
        <f t="shared" ref="AM35:AM43" si="0">IF(AO35="","",AM34+1)</f>
        <v>14</v>
      </c>
      <c r="AN35" s="976"/>
      <c r="AO35" s="977" t="str">
        <f>IF('各会計、関係団体の財政状況及び健全化判断比率'!B34="","",'各会計、関係団体の財政状況及び健全化判断比率'!B34)</f>
        <v>美咲町下水道事業会計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17</v>
      </c>
      <c r="BX35" s="976"/>
      <c r="BY35" s="977" t="str">
        <f>IF('各会計、関係団体の財政状況及び健全化判断比率'!B69="","",'各会計、関係団体の財政状況及び健全化判断比率'!B69)</f>
        <v>久米老人ホーム組合指定訪問介護事業特別会計</v>
      </c>
      <c r="BZ35" s="977"/>
      <c r="CA35" s="977"/>
      <c r="CB35" s="977"/>
      <c r="CC35" s="977"/>
      <c r="CD35" s="977"/>
      <c r="CE35" s="977"/>
      <c r="CF35" s="977"/>
      <c r="CG35" s="977"/>
      <c r="CH35" s="977"/>
      <c r="CI35" s="977"/>
      <c r="CJ35" s="977"/>
      <c r="CK35" s="977"/>
      <c r="CL35" s="977"/>
      <c r="CM35" s="977"/>
      <c r="CN35" s="163"/>
      <c r="CO35" s="976">
        <f t="shared" ref="CO35:CO43" si="3">IF(CQ35="","",CO34+1)</f>
        <v>27</v>
      </c>
      <c r="CP35" s="976"/>
      <c r="CQ35" s="977" t="str">
        <f>IF('各会計、関係団体の財政状況及び健全化判断比率'!BS8="","",'各会計、関係団体の財政状況及び健全化判断比率'!BS8)</f>
        <v>株式会社　美咲物産</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f>IF(E36="","",C35+1)</f>
        <v>3</v>
      </c>
      <c r="D36" s="976"/>
      <c r="E36" s="977" t="str">
        <f>IF('各会計、関係団体の財政状況及び健全化判断比率'!B9="","",'各会計、関係団体の財政状況及び健全化判断比率'!B9)</f>
        <v>美咲町住宅新築資金等貸付事業特別会計</v>
      </c>
      <c r="F36" s="977"/>
      <c r="G36" s="977"/>
      <c r="H36" s="977"/>
      <c r="I36" s="977"/>
      <c r="J36" s="977"/>
      <c r="K36" s="977"/>
      <c r="L36" s="977"/>
      <c r="M36" s="977"/>
      <c r="N36" s="977"/>
      <c r="O36" s="977"/>
      <c r="P36" s="977"/>
      <c r="Q36" s="977"/>
      <c r="R36" s="977"/>
      <c r="S36" s="977"/>
      <c r="T36" s="163"/>
      <c r="U36" s="976">
        <f t="shared" ref="U36:U43" si="4">IF(W36="","",U35+1)</f>
        <v>10</v>
      </c>
      <c r="V36" s="976"/>
      <c r="W36" s="977" t="str">
        <f>IF('各会計、関係団体の財政状況及び健全化判断比率'!B30="","",'各会計、関係団体の財政状況及び健全化判断比率'!B30)</f>
        <v>美咲町国民健康保険診療所事業特別会計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18</v>
      </c>
      <c r="BX36" s="976"/>
      <c r="BY36" s="977" t="str">
        <f>IF('各会計、関係団体の財政状況及び健全化判断比率'!B70="","",'各会計、関係団体の財政状況及び健全化判断比率'!B70)</f>
        <v>柵原・吉井特別養護老人ホーム組合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f>IF(E37="","",C36+1)</f>
        <v>4</v>
      </c>
      <c r="D37" s="976"/>
      <c r="E37" s="977" t="str">
        <f>IF('各会計、関係団体の財政状況及び健全化判断比率'!B10="","",'各会計、関係団体の財政状況及び健全化判断比率'!B10)</f>
        <v>美咲町津山・柵原線共同バス運行事業特別会計</v>
      </c>
      <c r="F37" s="977"/>
      <c r="G37" s="977"/>
      <c r="H37" s="977"/>
      <c r="I37" s="977"/>
      <c r="J37" s="977"/>
      <c r="K37" s="977"/>
      <c r="L37" s="977"/>
      <c r="M37" s="977"/>
      <c r="N37" s="977"/>
      <c r="O37" s="977"/>
      <c r="P37" s="977"/>
      <c r="Q37" s="977"/>
      <c r="R37" s="977"/>
      <c r="S37" s="977"/>
      <c r="T37" s="163"/>
      <c r="U37" s="976">
        <f t="shared" si="4"/>
        <v>11</v>
      </c>
      <c r="V37" s="976"/>
      <c r="W37" s="977" t="str">
        <f>IF('各会計、関係団体の財政状況及び健全化判断比率'!B31="","",'各会計、関係団体の財政状況及び健全化判断比率'!B31)</f>
        <v>美咲町後期高齢者医療特別会計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19</v>
      </c>
      <c r="BX37" s="976"/>
      <c r="BY37" s="977" t="str">
        <f>IF('各会計、関係団体の財政状況及び健全化判断比率'!B71="","",'各会計、関係団体の財政状況及び健全化判断比率'!B71)</f>
        <v>柵原・吉井・英田火葬場組合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f t="shared" ref="C38:C43" si="5">IF(E38="","",C37+1)</f>
        <v>5</v>
      </c>
      <c r="D38" s="976"/>
      <c r="E38" s="977" t="str">
        <f>IF('各会計、関係団体の財政状況及び健全化判断比率'!B11="","",'各会計、関係団体の財政状況及び健全化判断比率'!B11)</f>
        <v>美咲町津山・西川線共同バス運行事業特別会計</v>
      </c>
      <c r="F38" s="977"/>
      <c r="G38" s="977"/>
      <c r="H38" s="977"/>
      <c r="I38" s="977"/>
      <c r="J38" s="977"/>
      <c r="K38" s="977"/>
      <c r="L38" s="977"/>
      <c r="M38" s="977"/>
      <c r="N38" s="977"/>
      <c r="O38" s="977"/>
      <c r="P38" s="977"/>
      <c r="Q38" s="977"/>
      <c r="R38" s="977"/>
      <c r="S38" s="977"/>
      <c r="T38" s="163"/>
      <c r="U38" s="976">
        <f t="shared" si="4"/>
        <v>12</v>
      </c>
      <c r="V38" s="976"/>
      <c r="W38" s="977" t="str">
        <f>IF('各会計、関係団体の財政状況及び健全化判断比率'!B32="","",'各会計、関係団体の財政状況及び健全化判断比率'!B32)</f>
        <v>久米郡介護認定審査事業特別会計</v>
      </c>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20</v>
      </c>
      <c r="BX38" s="976"/>
      <c r="BY38" s="977" t="str">
        <f>IF('各会計、関係団体の財政状況及び健全化判断比率'!B72="","",'各会計、関係団体の財政状況及び健全化判断比率'!B72)</f>
        <v>津山広域事務組合　一般会計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f t="shared" si="5"/>
        <v>6</v>
      </c>
      <c r="D39" s="976"/>
      <c r="E39" s="977" t="str">
        <f>IF('各会計、関係団体の財政状況及び健全化判断比率'!B12="","",'各会計、関係団体の財政状況及び健全化判断比率'!B12)</f>
        <v>美咲町旭川ダム沿線バス運行事業特別会計</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21</v>
      </c>
      <c r="BX39" s="976"/>
      <c r="BY39" s="977" t="str">
        <f>IF('各会計、関係団体の財政状況及び健全化判断比率'!B73="","",'各会計、関係団体の財政状況及び健全化判断比率'!B73)</f>
        <v>津山広域事務組合　ふるさと振興事業特別会計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f t="shared" si="5"/>
        <v>7</v>
      </c>
      <c r="D40" s="976"/>
      <c r="E40" s="977" t="str">
        <f>IF('各会計、関係団体の財政状況及び健全化判断比率'!B13="","",'各会計、関係団体の財政状況及び健全化判断比率'!B13)</f>
        <v>久米郡障害程度区分認定審査事業特別会計</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22</v>
      </c>
      <c r="BX40" s="976"/>
      <c r="BY40" s="977" t="str">
        <f>IF('各会計、関係団体の財政状況及び健全化判断比率'!B74="","",'各会計、関係団体の財政状況及び健全化判断比率'!B74)</f>
        <v>津山圏域資源循環施設組合　一般会計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23</v>
      </c>
      <c r="BX41" s="976"/>
      <c r="BY41" s="977" t="str">
        <f>IF('各会計、関係団体の財政状況及び健全化判断比率'!B75="","",'各会計、関係団体の財政状況及び健全化判断比率'!B75)</f>
        <v>津山圏域衛生処理組合　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24</v>
      </c>
      <c r="BX42" s="976"/>
      <c r="BY42" s="977" t="str">
        <f>IF('各会計、関係団体の財政状況及び健全化判断比率'!B76="","",'各会計、関係団体の財政状況及び健全化判断比率'!B76)</f>
        <v>津山圏域消防組合　一般会計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25</v>
      </c>
      <c r="BX43" s="976"/>
      <c r="BY43" s="977" t="str">
        <f>IF('各会計、関係団体の財政状況及び健全化判断比率'!B77="","",'各会計、関係団体の財政状況及び健全化判断比率'!B77)</f>
        <v>勝英衛生施設組合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OMRz4/VMsTa+0P9YQ38ptDa/SHy6J+H1WbJ3yv7DSspbeoJpThlQZ1Q5m2l0v5+KY9D5Vrax1c4KovqXCdqP3A==" saltValue="NYUM1QqJwSDNuCo5f8Mn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W9" sqref="W9:AL1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6" t="s">
        <v>539</v>
      </c>
      <c r="D34" s="1136"/>
      <c r="E34" s="1137"/>
      <c r="F34" s="32" t="s">
        <v>540</v>
      </c>
      <c r="G34" s="33" t="s">
        <v>541</v>
      </c>
      <c r="H34" s="33" t="s">
        <v>542</v>
      </c>
      <c r="I34" s="33" t="s">
        <v>543</v>
      </c>
      <c r="J34" s="34" t="s">
        <v>544</v>
      </c>
      <c r="K34" s="22"/>
      <c r="L34" s="22"/>
      <c r="M34" s="22"/>
      <c r="N34" s="22"/>
      <c r="O34" s="22"/>
      <c r="P34" s="22"/>
    </row>
    <row r="35" spans="1:16" ht="39" customHeight="1" x14ac:dyDescent="0.2">
      <c r="A35" s="22"/>
      <c r="B35" s="35"/>
      <c r="C35" s="1132" t="s">
        <v>545</v>
      </c>
      <c r="D35" s="1132"/>
      <c r="E35" s="1133"/>
      <c r="F35" s="36">
        <v>7</v>
      </c>
      <c r="G35" s="37">
        <v>7.72</v>
      </c>
      <c r="H35" s="37">
        <v>8.99</v>
      </c>
      <c r="I35" s="37">
        <v>9.42</v>
      </c>
      <c r="J35" s="38">
        <v>12.05</v>
      </c>
      <c r="K35" s="22"/>
      <c r="L35" s="22"/>
      <c r="M35" s="22"/>
      <c r="N35" s="22"/>
      <c r="O35" s="22"/>
      <c r="P35" s="22"/>
    </row>
    <row r="36" spans="1:16" ht="39" customHeight="1" x14ac:dyDescent="0.2">
      <c r="A36" s="22"/>
      <c r="B36" s="35"/>
      <c r="C36" s="1132" t="s">
        <v>546</v>
      </c>
      <c r="D36" s="1132"/>
      <c r="E36" s="1133"/>
      <c r="F36" s="36">
        <v>11.43</v>
      </c>
      <c r="G36" s="37">
        <v>6.33</v>
      </c>
      <c r="H36" s="37">
        <v>5.72</v>
      </c>
      <c r="I36" s="37">
        <v>6.23</v>
      </c>
      <c r="J36" s="38">
        <v>6.31</v>
      </c>
      <c r="K36" s="22"/>
      <c r="L36" s="22"/>
      <c r="M36" s="22"/>
      <c r="N36" s="22"/>
      <c r="O36" s="22"/>
      <c r="P36" s="22"/>
    </row>
    <row r="37" spans="1:16" ht="39" customHeight="1" x14ac:dyDescent="0.2">
      <c r="A37" s="22"/>
      <c r="B37" s="35"/>
      <c r="C37" s="1132" t="s">
        <v>547</v>
      </c>
      <c r="D37" s="1132"/>
      <c r="E37" s="1133"/>
      <c r="F37" s="36" t="s">
        <v>496</v>
      </c>
      <c r="G37" s="37" t="s">
        <v>496</v>
      </c>
      <c r="H37" s="37" t="s">
        <v>496</v>
      </c>
      <c r="I37" s="37" t="s">
        <v>496</v>
      </c>
      <c r="J37" s="38">
        <v>2.52</v>
      </c>
      <c r="K37" s="22"/>
      <c r="L37" s="22"/>
      <c r="M37" s="22"/>
      <c r="N37" s="22"/>
      <c r="O37" s="22"/>
      <c r="P37" s="22"/>
    </row>
    <row r="38" spans="1:16" ht="39" customHeight="1" x14ac:dyDescent="0.2">
      <c r="A38" s="22"/>
      <c r="B38" s="35"/>
      <c r="C38" s="1132" t="s">
        <v>548</v>
      </c>
      <c r="D38" s="1132"/>
      <c r="E38" s="1133"/>
      <c r="F38" s="36">
        <v>1.1299999999999999</v>
      </c>
      <c r="G38" s="37">
        <v>1.54</v>
      </c>
      <c r="H38" s="37">
        <v>2.5299999999999998</v>
      </c>
      <c r="I38" s="37">
        <v>2.54</v>
      </c>
      <c r="J38" s="38">
        <v>1.68</v>
      </c>
      <c r="K38" s="22"/>
      <c r="L38" s="22"/>
      <c r="M38" s="22"/>
      <c r="N38" s="22"/>
      <c r="O38" s="22"/>
      <c r="P38" s="22"/>
    </row>
    <row r="39" spans="1:16" ht="39" customHeight="1" x14ac:dyDescent="0.2">
      <c r="A39" s="22"/>
      <c r="B39" s="35"/>
      <c r="C39" s="1132" t="s">
        <v>549</v>
      </c>
      <c r="D39" s="1132"/>
      <c r="E39" s="1133"/>
      <c r="F39" s="36">
        <v>1.24</v>
      </c>
      <c r="G39" s="37">
        <v>0.77</v>
      </c>
      <c r="H39" s="37">
        <v>0.16</v>
      </c>
      <c r="I39" s="37">
        <v>0.17</v>
      </c>
      <c r="J39" s="38">
        <v>0.42</v>
      </c>
      <c r="K39" s="22"/>
      <c r="L39" s="22"/>
      <c r="M39" s="22"/>
      <c r="N39" s="22"/>
      <c r="O39" s="22"/>
      <c r="P39" s="22"/>
    </row>
    <row r="40" spans="1:16" ht="39" customHeight="1" x14ac:dyDescent="0.2">
      <c r="A40" s="22"/>
      <c r="B40" s="35"/>
      <c r="C40" s="1132" t="s">
        <v>550</v>
      </c>
      <c r="D40" s="1132"/>
      <c r="E40" s="1133"/>
      <c r="F40" s="36">
        <v>0.06</v>
      </c>
      <c r="G40" s="37">
        <v>0.36</v>
      </c>
      <c r="H40" s="37">
        <v>0.11</v>
      </c>
      <c r="I40" s="37">
        <v>0.08</v>
      </c>
      <c r="J40" s="38">
        <v>0.08</v>
      </c>
      <c r="K40" s="22"/>
      <c r="L40" s="22"/>
      <c r="M40" s="22"/>
      <c r="N40" s="22"/>
      <c r="O40" s="22"/>
      <c r="P40" s="22"/>
    </row>
    <row r="41" spans="1:16" ht="39" customHeight="1" x14ac:dyDescent="0.2">
      <c r="A41" s="22"/>
      <c r="B41" s="35"/>
      <c r="C41" s="1132" t="s">
        <v>551</v>
      </c>
      <c r="D41" s="1132"/>
      <c r="E41" s="1133"/>
      <c r="F41" s="36">
        <v>0.08</v>
      </c>
      <c r="G41" s="37">
        <v>0.04</v>
      </c>
      <c r="H41" s="37">
        <v>0</v>
      </c>
      <c r="I41" s="37">
        <v>0.03</v>
      </c>
      <c r="J41" s="38">
        <v>0.03</v>
      </c>
      <c r="K41" s="22"/>
      <c r="L41" s="22"/>
      <c r="M41" s="22"/>
      <c r="N41" s="22"/>
      <c r="O41" s="22"/>
      <c r="P41" s="22"/>
    </row>
    <row r="42" spans="1:16" ht="39" customHeight="1" x14ac:dyDescent="0.2">
      <c r="A42" s="22"/>
      <c r="B42" s="39"/>
      <c r="C42" s="1132" t="s">
        <v>552</v>
      </c>
      <c r="D42" s="1132"/>
      <c r="E42" s="1133"/>
      <c r="F42" s="36" t="s">
        <v>496</v>
      </c>
      <c r="G42" s="37" t="s">
        <v>496</v>
      </c>
      <c r="H42" s="37" t="s">
        <v>496</v>
      </c>
      <c r="I42" s="37" t="s">
        <v>496</v>
      </c>
      <c r="J42" s="38" t="s">
        <v>496</v>
      </c>
      <c r="K42" s="22"/>
      <c r="L42" s="22"/>
      <c r="M42" s="22"/>
      <c r="N42" s="22"/>
      <c r="O42" s="22"/>
      <c r="P42" s="22"/>
    </row>
    <row r="43" spans="1:16" ht="39" customHeight="1" thickBot="1" x14ac:dyDescent="0.25">
      <c r="A43" s="22"/>
      <c r="B43" s="40"/>
      <c r="C43" s="1134" t="s">
        <v>553</v>
      </c>
      <c r="D43" s="1134"/>
      <c r="E43" s="1135"/>
      <c r="F43" s="41">
        <v>0.87</v>
      </c>
      <c r="G43" s="42">
        <v>0.78</v>
      </c>
      <c r="H43" s="42">
        <v>0.61</v>
      </c>
      <c r="I43" s="42">
        <v>3.21</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2cLT/1Pc+RlUHcVVP1FEE7SAlMhYC+gjoGz7w16mEFaE9NmKhDefGomFX6s/UZRaiWEtuWbh821wFOuka9SKw==" saltValue="bVsioJF5Bxq2sXDvKK5i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W9" sqref="W9:AL1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1232</v>
      </c>
      <c r="L45" s="58">
        <v>1468</v>
      </c>
      <c r="M45" s="58">
        <v>1367</v>
      </c>
      <c r="N45" s="58">
        <v>1332</v>
      </c>
      <c r="O45" s="59">
        <v>1325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496</v>
      </c>
      <c r="L46" s="62" t="s">
        <v>496</v>
      </c>
      <c r="M46" s="62" t="s">
        <v>496</v>
      </c>
      <c r="N46" s="62" t="s">
        <v>496</v>
      </c>
      <c r="O46" s="63" t="s">
        <v>496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496</v>
      </c>
      <c r="L47" s="62" t="s">
        <v>496</v>
      </c>
      <c r="M47" s="62" t="s">
        <v>496</v>
      </c>
      <c r="N47" s="62" t="s">
        <v>496</v>
      </c>
      <c r="O47" s="63" t="s">
        <v>496</v>
      </c>
      <c r="P47" s="46"/>
      <c r="Q47" s="46"/>
      <c r="R47" s="46"/>
      <c r="S47" s="46"/>
      <c r="T47" s="46"/>
      <c r="U47" s="46"/>
    </row>
    <row r="48" spans="1:21" ht="30.75" customHeight="1" x14ac:dyDescent="0.2">
      <c r="A48" s="46"/>
      <c r="B48" s="1140"/>
      <c r="C48" s="1141"/>
      <c r="D48" s="60"/>
      <c r="E48" s="1146" t="s">
        <v>13</v>
      </c>
      <c r="F48" s="1146"/>
      <c r="G48" s="1146"/>
      <c r="H48" s="1146"/>
      <c r="I48" s="1146"/>
      <c r="J48" s="1147"/>
      <c r="K48" s="61">
        <v>484</v>
      </c>
      <c r="L48" s="62">
        <v>529</v>
      </c>
      <c r="M48" s="62">
        <v>505</v>
      </c>
      <c r="N48" s="62">
        <v>464</v>
      </c>
      <c r="O48" s="63">
        <v>516</v>
      </c>
      <c r="P48" s="46"/>
      <c r="Q48" s="46"/>
      <c r="R48" s="46"/>
      <c r="S48" s="46"/>
      <c r="T48" s="46"/>
      <c r="U48" s="46"/>
    </row>
    <row r="49" spans="1:21" ht="30.75" customHeight="1" x14ac:dyDescent="0.2">
      <c r="A49" s="46"/>
      <c r="B49" s="1140"/>
      <c r="C49" s="1141"/>
      <c r="D49" s="60"/>
      <c r="E49" s="1146" t="s">
        <v>14</v>
      </c>
      <c r="F49" s="1146"/>
      <c r="G49" s="1146"/>
      <c r="H49" s="1146"/>
      <c r="I49" s="1146"/>
      <c r="J49" s="1147"/>
      <c r="K49" s="61">
        <v>124</v>
      </c>
      <c r="L49" s="62">
        <v>123</v>
      </c>
      <c r="M49" s="62">
        <v>125</v>
      </c>
      <c r="N49" s="62">
        <v>129</v>
      </c>
      <c r="O49" s="63">
        <v>93</v>
      </c>
      <c r="P49" s="46"/>
      <c r="Q49" s="46"/>
      <c r="R49" s="46"/>
      <c r="S49" s="46"/>
      <c r="T49" s="46"/>
      <c r="U49" s="46"/>
    </row>
    <row r="50" spans="1:21" ht="30.75" customHeight="1" x14ac:dyDescent="0.2">
      <c r="A50" s="46"/>
      <c r="B50" s="1140"/>
      <c r="C50" s="1141"/>
      <c r="D50" s="60"/>
      <c r="E50" s="1146" t="s">
        <v>15</v>
      </c>
      <c r="F50" s="1146"/>
      <c r="G50" s="1146"/>
      <c r="H50" s="1146"/>
      <c r="I50" s="1146"/>
      <c r="J50" s="1147"/>
      <c r="K50" s="61">
        <v>5</v>
      </c>
      <c r="L50" s="62">
        <v>2</v>
      </c>
      <c r="M50" s="62">
        <v>2</v>
      </c>
      <c r="N50" s="62">
        <v>2</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496</v>
      </c>
      <c r="L51" s="62">
        <v>0</v>
      </c>
      <c r="M51" s="62">
        <v>0</v>
      </c>
      <c r="N51" s="62">
        <v>0</v>
      </c>
      <c r="O51" s="63" t="s">
        <v>496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1292</v>
      </c>
      <c r="L52" s="62">
        <v>1499</v>
      </c>
      <c r="M52" s="62">
        <v>1462</v>
      </c>
      <c r="N52" s="62">
        <v>1428</v>
      </c>
      <c r="O52" s="63">
        <v>1346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553</v>
      </c>
      <c r="L53" s="67">
        <v>623</v>
      </c>
      <c r="M53" s="67">
        <v>537</v>
      </c>
      <c r="N53" s="67">
        <v>499</v>
      </c>
      <c r="O53" s="68">
        <v>590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496</v>
      </c>
      <c r="L58" s="82" t="s">
        <v>496</v>
      </c>
      <c r="M58" s="82" t="s">
        <v>496</v>
      </c>
      <c r="N58" s="82" t="s">
        <v>496</v>
      </c>
      <c r="O58" s="83" t="s">
        <v>496</v>
      </c>
    </row>
    <row r="59" spans="1:21" ht="31.5" customHeight="1" x14ac:dyDescent="0.2">
      <c r="B59" s="1156"/>
      <c r="C59" s="1157"/>
      <c r="D59" s="1163" t="s">
        <v>26</v>
      </c>
      <c r="E59" s="1164"/>
      <c r="F59" s="1164"/>
      <c r="G59" s="1164"/>
      <c r="H59" s="1164"/>
      <c r="I59" s="1164"/>
      <c r="J59" s="1165"/>
      <c r="K59" s="84" t="s">
        <v>496</v>
      </c>
      <c r="L59" s="85" t="s">
        <v>496</v>
      </c>
      <c r="M59" s="85" t="s">
        <v>496</v>
      </c>
      <c r="N59" s="85" t="s">
        <v>496</v>
      </c>
      <c r="O59" s="86" t="s">
        <v>496</v>
      </c>
    </row>
    <row r="60" spans="1:21" ht="31.5" customHeight="1" thickBot="1" x14ac:dyDescent="0.25">
      <c r="B60" s="1158"/>
      <c r="C60" s="1159"/>
      <c r="D60" s="1166" t="s">
        <v>27</v>
      </c>
      <c r="E60" s="1167"/>
      <c r="F60" s="1167"/>
      <c r="G60" s="1167"/>
      <c r="H60" s="1167"/>
      <c r="I60" s="1167"/>
      <c r="J60" s="1168"/>
      <c r="K60" s="87" t="s">
        <v>496</v>
      </c>
      <c r="L60" s="88" t="s">
        <v>496</v>
      </c>
      <c r="M60" s="88" t="s">
        <v>496</v>
      </c>
      <c r="N60" s="88" t="s">
        <v>496</v>
      </c>
      <c r="O60" s="89" t="s">
        <v>496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92PQDEBM99fTzVLiecv9q4LuJr0jL+o9WPdbgIVSW8Hg7Rrtc4XQ6rkCQ5wR5u6LGWd9G/C6nznyyUAU0CBZg==" saltValue="h6faA6kcf/wVa+d3WwLD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2" sqref="A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69" t="s">
        <v>30</v>
      </c>
      <c r="C41" s="1170"/>
      <c r="D41" s="103"/>
      <c r="E41" s="1175" t="s">
        <v>31</v>
      </c>
      <c r="F41" s="1175"/>
      <c r="G41" s="1175"/>
      <c r="H41" s="1176"/>
      <c r="I41" s="330">
        <v>12014</v>
      </c>
      <c r="J41" s="331">
        <v>11282</v>
      </c>
      <c r="K41" s="331">
        <v>11437</v>
      </c>
      <c r="L41" s="331">
        <v>13023</v>
      </c>
      <c r="M41" s="332">
        <v>14808</v>
      </c>
    </row>
    <row r="42" spans="2:13" ht="27.75" customHeight="1" x14ac:dyDescent="0.2">
      <c r="B42" s="1171"/>
      <c r="C42" s="1172"/>
      <c r="D42" s="104"/>
      <c r="E42" s="1177" t="s">
        <v>32</v>
      </c>
      <c r="F42" s="1177"/>
      <c r="G42" s="1177"/>
      <c r="H42" s="1178"/>
      <c r="I42" s="333">
        <v>42</v>
      </c>
      <c r="J42" s="334">
        <v>34</v>
      </c>
      <c r="K42" s="334">
        <v>27</v>
      </c>
      <c r="L42" s="334">
        <v>20</v>
      </c>
      <c r="M42" s="335">
        <v>15</v>
      </c>
    </row>
    <row r="43" spans="2:13" ht="27.75" customHeight="1" x14ac:dyDescent="0.2">
      <c r="B43" s="1171"/>
      <c r="C43" s="1172"/>
      <c r="D43" s="104"/>
      <c r="E43" s="1177" t="s">
        <v>33</v>
      </c>
      <c r="F43" s="1177"/>
      <c r="G43" s="1177"/>
      <c r="H43" s="1178"/>
      <c r="I43" s="333">
        <v>4346</v>
      </c>
      <c r="J43" s="334">
        <v>4214</v>
      </c>
      <c r="K43" s="334">
        <v>4181</v>
      </c>
      <c r="L43" s="334">
        <v>3952</v>
      </c>
      <c r="M43" s="335">
        <v>3819</v>
      </c>
    </row>
    <row r="44" spans="2:13" ht="27.75" customHeight="1" x14ac:dyDescent="0.2">
      <c r="B44" s="1171"/>
      <c r="C44" s="1172"/>
      <c r="D44" s="104"/>
      <c r="E44" s="1177" t="s">
        <v>34</v>
      </c>
      <c r="F44" s="1177"/>
      <c r="G44" s="1177"/>
      <c r="H44" s="1178"/>
      <c r="I44" s="333">
        <v>988</v>
      </c>
      <c r="J44" s="334">
        <v>907</v>
      </c>
      <c r="K44" s="334">
        <v>770</v>
      </c>
      <c r="L44" s="334">
        <v>665</v>
      </c>
      <c r="M44" s="335">
        <v>576</v>
      </c>
    </row>
    <row r="45" spans="2:13" ht="27.75" customHeight="1" x14ac:dyDescent="0.2">
      <c r="B45" s="1171"/>
      <c r="C45" s="1172"/>
      <c r="D45" s="104"/>
      <c r="E45" s="1177" t="s">
        <v>35</v>
      </c>
      <c r="F45" s="1177"/>
      <c r="G45" s="1177"/>
      <c r="H45" s="1178"/>
      <c r="I45" s="333">
        <v>2452</v>
      </c>
      <c r="J45" s="334">
        <v>2354</v>
      </c>
      <c r="K45" s="334">
        <v>1411</v>
      </c>
      <c r="L45" s="334">
        <v>1497</v>
      </c>
      <c r="M45" s="335">
        <v>1518</v>
      </c>
    </row>
    <row r="46" spans="2:13" ht="27.75" customHeight="1" x14ac:dyDescent="0.2">
      <c r="B46" s="1171"/>
      <c r="C46" s="1172"/>
      <c r="D46" s="105"/>
      <c r="E46" s="1177" t="s">
        <v>36</v>
      </c>
      <c r="F46" s="1177"/>
      <c r="G46" s="1177"/>
      <c r="H46" s="1178"/>
      <c r="I46" s="333" t="s">
        <v>496</v>
      </c>
      <c r="J46" s="334" t="s">
        <v>496</v>
      </c>
      <c r="K46" s="334" t="s">
        <v>496</v>
      </c>
      <c r="L46" s="334" t="s">
        <v>496</v>
      </c>
      <c r="M46" s="335" t="s">
        <v>496</v>
      </c>
    </row>
    <row r="47" spans="2:13" ht="27.75" customHeight="1" x14ac:dyDescent="0.2">
      <c r="B47" s="1171"/>
      <c r="C47" s="1172"/>
      <c r="D47" s="106"/>
      <c r="E47" s="1179" t="s">
        <v>37</v>
      </c>
      <c r="F47" s="1180"/>
      <c r="G47" s="1180"/>
      <c r="H47" s="1181"/>
      <c r="I47" s="333" t="s">
        <v>496</v>
      </c>
      <c r="J47" s="334" t="s">
        <v>496</v>
      </c>
      <c r="K47" s="334" t="s">
        <v>496</v>
      </c>
      <c r="L47" s="334" t="s">
        <v>496</v>
      </c>
      <c r="M47" s="335" t="s">
        <v>496</v>
      </c>
    </row>
    <row r="48" spans="2:13" ht="27.75" customHeight="1" x14ac:dyDescent="0.2">
      <c r="B48" s="1171"/>
      <c r="C48" s="1172"/>
      <c r="D48" s="104"/>
      <c r="E48" s="1177" t="s">
        <v>38</v>
      </c>
      <c r="F48" s="1177"/>
      <c r="G48" s="1177"/>
      <c r="H48" s="1178"/>
      <c r="I48" s="333" t="s">
        <v>496</v>
      </c>
      <c r="J48" s="334" t="s">
        <v>496</v>
      </c>
      <c r="K48" s="334" t="s">
        <v>496</v>
      </c>
      <c r="L48" s="334" t="s">
        <v>496</v>
      </c>
      <c r="M48" s="335" t="s">
        <v>496</v>
      </c>
    </row>
    <row r="49" spans="2:13" ht="27.75" customHeight="1" x14ac:dyDescent="0.2">
      <c r="B49" s="1173"/>
      <c r="C49" s="1174"/>
      <c r="D49" s="104"/>
      <c r="E49" s="1177" t="s">
        <v>39</v>
      </c>
      <c r="F49" s="1177"/>
      <c r="G49" s="1177"/>
      <c r="H49" s="1178"/>
      <c r="I49" s="333" t="s">
        <v>496</v>
      </c>
      <c r="J49" s="334" t="s">
        <v>496</v>
      </c>
      <c r="K49" s="334" t="s">
        <v>496</v>
      </c>
      <c r="L49" s="334" t="s">
        <v>496</v>
      </c>
      <c r="M49" s="335" t="s">
        <v>496</v>
      </c>
    </row>
    <row r="50" spans="2:13" ht="27.75" customHeight="1" x14ac:dyDescent="0.2">
      <c r="B50" s="1182" t="s">
        <v>40</v>
      </c>
      <c r="C50" s="1183"/>
      <c r="D50" s="107"/>
      <c r="E50" s="1177" t="s">
        <v>41</v>
      </c>
      <c r="F50" s="1177"/>
      <c r="G50" s="1177"/>
      <c r="H50" s="1178"/>
      <c r="I50" s="333">
        <v>6364</v>
      </c>
      <c r="J50" s="334">
        <v>6831</v>
      </c>
      <c r="K50" s="334">
        <v>7090</v>
      </c>
      <c r="L50" s="334">
        <v>7220</v>
      </c>
      <c r="M50" s="335">
        <v>6448</v>
      </c>
    </row>
    <row r="51" spans="2:13" ht="27.75" customHeight="1" x14ac:dyDescent="0.2">
      <c r="B51" s="1171"/>
      <c r="C51" s="1172"/>
      <c r="D51" s="104"/>
      <c r="E51" s="1177" t="s">
        <v>42</v>
      </c>
      <c r="F51" s="1177"/>
      <c r="G51" s="1177"/>
      <c r="H51" s="1178"/>
      <c r="I51" s="333">
        <v>33</v>
      </c>
      <c r="J51" s="334">
        <v>22</v>
      </c>
      <c r="K51" s="334">
        <v>16</v>
      </c>
      <c r="L51" s="334">
        <v>12</v>
      </c>
      <c r="M51" s="335">
        <v>9</v>
      </c>
    </row>
    <row r="52" spans="2:13" ht="27.75" customHeight="1" x14ac:dyDescent="0.2">
      <c r="B52" s="1173"/>
      <c r="C52" s="1174"/>
      <c r="D52" s="104"/>
      <c r="E52" s="1177" t="s">
        <v>43</v>
      </c>
      <c r="F52" s="1177"/>
      <c r="G52" s="1177"/>
      <c r="H52" s="1178"/>
      <c r="I52" s="333">
        <v>11545</v>
      </c>
      <c r="J52" s="334">
        <v>11061</v>
      </c>
      <c r="K52" s="334">
        <v>10899</v>
      </c>
      <c r="L52" s="334">
        <v>11966</v>
      </c>
      <c r="M52" s="335">
        <v>12970</v>
      </c>
    </row>
    <row r="53" spans="2:13" ht="27.75" customHeight="1" thickBot="1" x14ac:dyDescent="0.25">
      <c r="B53" s="1184" t="s">
        <v>19</v>
      </c>
      <c r="C53" s="1185"/>
      <c r="D53" s="108"/>
      <c r="E53" s="1186" t="s">
        <v>44</v>
      </c>
      <c r="F53" s="1186"/>
      <c r="G53" s="1186"/>
      <c r="H53" s="1187"/>
      <c r="I53" s="336">
        <v>1900</v>
      </c>
      <c r="J53" s="337">
        <v>878</v>
      </c>
      <c r="K53" s="337">
        <v>-179</v>
      </c>
      <c r="L53" s="337">
        <v>-40</v>
      </c>
      <c r="M53" s="338">
        <v>1309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3Zt3ebQuv4X+Vfess12cjyBnN/wiNS9pQ0cZLlLeShxXGGabZoDPBdpkRBoWdfmGlsPfKbQRB0QfNKSOCAy68w==" saltValue="KwlGNi+aukqkgWqDRtVh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W9" sqref="W9:AL1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6" t="s">
        <v>46</v>
      </c>
      <c r="D55" s="1196"/>
      <c r="E55" s="1197"/>
      <c r="F55" s="339">
        <v>3041</v>
      </c>
      <c r="G55" s="339">
        <v>3041</v>
      </c>
      <c r="H55" s="340">
        <v>3042</v>
      </c>
    </row>
    <row r="56" spans="2:8" ht="52.5" customHeight="1" x14ac:dyDescent="0.2">
      <c r="B56" s="120"/>
      <c r="C56" s="1198" t="s">
        <v>47</v>
      </c>
      <c r="D56" s="1198"/>
      <c r="E56" s="1199"/>
      <c r="F56" s="341">
        <v>1022</v>
      </c>
      <c r="G56" s="341">
        <v>1092</v>
      </c>
      <c r="H56" s="342">
        <v>593</v>
      </c>
    </row>
    <row r="57" spans="2:8" ht="53.25" customHeight="1" x14ac:dyDescent="0.2">
      <c r="B57" s="120"/>
      <c r="C57" s="1200" t="s">
        <v>48</v>
      </c>
      <c r="D57" s="1200"/>
      <c r="E57" s="1201"/>
      <c r="F57" s="343">
        <v>4619</v>
      </c>
      <c r="G57" s="343">
        <v>4603</v>
      </c>
      <c r="H57" s="344">
        <v>4004</v>
      </c>
    </row>
    <row r="58" spans="2:8" ht="45.75" customHeight="1" x14ac:dyDescent="0.2">
      <c r="B58" s="121"/>
      <c r="C58" s="1188" t="s">
        <v>579</v>
      </c>
      <c r="D58" s="1189"/>
      <c r="E58" s="1190"/>
      <c r="F58" s="345">
        <v>1440</v>
      </c>
      <c r="G58" s="345">
        <v>1614</v>
      </c>
      <c r="H58" s="346">
        <v>1365</v>
      </c>
    </row>
    <row r="59" spans="2:8" ht="45.75" customHeight="1" x14ac:dyDescent="0.2">
      <c r="B59" s="121"/>
      <c r="C59" s="1188" t="s">
        <v>580</v>
      </c>
      <c r="D59" s="1189"/>
      <c r="E59" s="1190"/>
      <c r="F59" s="345">
        <v>1596</v>
      </c>
      <c r="G59" s="345">
        <v>1520</v>
      </c>
      <c r="H59" s="346">
        <v>1356</v>
      </c>
    </row>
    <row r="60" spans="2:8" ht="45.75" customHeight="1" x14ac:dyDescent="0.2">
      <c r="B60" s="121"/>
      <c r="C60" s="1188" t="s">
        <v>581</v>
      </c>
      <c r="D60" s="1189"/>
      <c r="E60" s="1190"/>
      <c r="F60" s="345" t="s">
        <v>584</v>
      </c>
      <c r="G60" s="345">
        <v>353</v>
      </c>
      <c r="H60" s="346">
        <v>306</v>
      </c>
    </row>
    <row r="61" spans="2:8" ht="45.75" customHeight="1" x14ac:dyDescent="0.2">
      <c r="B61" s="121"/>
      <c r="C61" s="1188" t="s">
        <v>582</v>
      </c>
      <c r="D61" s="1189"/>
      <c r="E61" s="1190"/>
      <c r="F61" s="345">
        <v>385</v>
      </c>
      <c r="G61" s="345">
        <v>385</v>
      </c>
      <c r="H61" s="346">
        <v>235</v>
      </c>
    </row>
    <row r="62" spans="2:8" ht="45.75" customHeight="1" thickBot="1" x14ac:dyDescent="0.25">
      <c r="B62" s="122"/>
      <c r="C62" s="1191" t="s">
        <v>583</v>
      </c>
      <c r="D62" s="1192"/>
      <c r="E62" s="1193"/>
      <c r="F62" s="347" t="s">
        <v>584</v>
      </c>
      <c r="G62" s="347">
        <v>201</v>
      </c>
      <c r="H62" s="348">
        <v>201</v>
      </c>
    </row>
    <row r="63" spans="2:8" ht="52.5" customHeight="1" thickBot="1" x14ac:dyDescent="0.25">
      <c r="B63" s="123"/>
      <c r="C63" s="1194" t="s">
        <v>49</v>
      </c>
      <c r="D63" s="1194"/>
      <c r="E63" s="1195"/>
      <c r="F63" s="349">
        <v>8682</v>
      </c>
      <c r="G63" s="349">
        <v>8736</v>
      </c>
      <c r="H63" s="350">
        <v>7640</v>
      </c>
    </row>
    <row r="64" spans="2:8" ht="13" x14ac:dyDescent="0.2"/>
  </sheetData>
  <sheetProtection algorithmName="SHA-512" hashValue="CVg8kbIr+XlLllILsDFXHAKY5mwtbehmUuhWyy+z7twEL8ehOMtJMyTgYlkSl8/7GoQmOFeEsfuLLgJth+YsIw==" saltValue="9gCdKL1N9csA1D9waVSk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153249</v>
      </c>
      <c r="E3" s="142"/>
      <c r="F3" s="143">
        <v>94796</v>
      </c>
      <c r="G3" s="144"/>
      <c r="H3" s="145"/>
    </row>
    <row r="4" spans="1:8" x14ac:dyDescent="0.2">
      <c r="A4" s="146"/>
      <c r="B4" s="147"/>
      <c r="C4" s="148"/>
      <c r="D4" s="149">
        <v>91361</v>
      </c>
      <c r="E4" s="150"/>
      <c r="F4" s="151">
        <v>55781</v>
      </c>
      <c r="G4" s="152"/>
      <c r="H4" s="153"/>
    </row>
    <row r="5" spans="1:8" x14ac:dyDescent="0.2">
      <c r="A5" s="134" t="s">
        <v>528</v>
      </c>
      <c r="B5" s="139"/>
      <c r="C5" s="140"/>
      <c r="D5" s="141">
        <v>143538</v>
      </c>
      <c r="E5" s="142"/>
      <c r="F5" s="143">
        <v>85942</v>
      </c>
      <c r="G5" s="144"/>
      <c r="H5" s="145"/>
    </row>
    <row r="6" spans="1:8" x14ac:dyDescent="0.2">
      <c r="A6" s="146"/>
      <c r="B6" s="147"/>
      <c r="C6" s="148"/>
      <c r="D6" s="149">
        <v>85299</v>
      </c>
      <c r="E6" s="150"/>
      <c r="F6" s="151">
        <v>48630</v>
      </c>
      <c r="G6" s="152"/>
      <c r="H6" s="153"/>
    </row>
    <row r="7" spans="1:8" x14ac:dyDescent="0.2">
      <c r="A7" s="134" t="s">
        <v>529</v>
      </c>
      <c r="B7" s="139"/>
      <c r="C7" s="140"/>
      <c r="D7" s="141">
        <v>211552</v>
      </c>
      <c r="E7" s="142"/>
      <c r="F7" s="143">
        <v>95007</v>
      </c>
      <c r="G7" s="144"/>
      <c r="H7" s="145"/>
    </row>
    <row r="8" spans="1:8" x14ac:dyDescent="0.2">
      <c r="A8" s="146"/>
      <c r="B8" s="147"/>
      <c r="C8" s="148"/>
      <c r="D8" s="149">
        <v>45014</v>
      </c>
      <c r="E8" s="150"/>
      <c r="F8" s="151">
        <v>48509</v>
      </c>
      <c r="G8" s="152"/>
      <c r="H8" s="153"/>
    </row>
    <row r="9" spans="1:8" x14ac:dyDescent="0.2">
      <c r="A9" s="134" t="s">
        <v>530</v>
      </c>
      <c r="B9" s="139"/>
      <c r="C9" s="140"/>
      <c r="D9" s="141">
        <v>339706</v>
      </c>
      <c r="E9" s="142"/>
      <c r="F9" s="143">
        <v>98176</v>
      </c>
      <c r="G9" s="144"/>
      <c r="H9" s="145"/>
    </row>
    <row r="10" spans="1:8" x14ac:dyDescent="0.2">
      <c r="A10" s="146"/>
      <c r="B10" s="147"/>
      <c r="C10" s="148"/>
      <c r="D10" s="149">
        <v>101438</v>
      </c>
      <c r="E10" s="150"/>
      <c r="F10" s="151">
        <v>58489</v>
      </c>
      <c r="G10" s="152"/>
      <c r="H10" s="153"/>
    </row>
    <row r="11" spans="1:8" x14ac:dyDescent="0.2">
      <c r="A11" s="134" t="s">
        <v>531</v>
      </c>
      <c r="B11" s="139"/>
      <c r="C11" s="140"/>
      <c r="D11" s="141">
        <v>343038</v>
      </c>
      <c r="E11" s="142"/>
      <c r="F11" s="143">
        <v>119283</v>
      </c>
      <c r="G11" s="144"/>
      <c r="H11" s="145"/>
    </row>
    <row r="12" spans="1:8" x14ac:dyDescent="0.2">
      <c r="A12" s="146"/>
      <c r="B12" s="147"/>
      <c r="C12" s="154"/>
      <c r="D12" s="149">
        <v>232883</v>
      </c>
      <c r="E12" s="150"/>
      <c r="F12" s="151">
        <v>64747</v>
      </c>
      <c r="G12" s="152"/>
      <c r="H12" s="153"/>
    </row>
    <row r="13" spans="1:8" x14ac:dyDescent="0.2">
      <c r="A13" s="134"/>
      <c r="B13" s="139"/>
      <c r="C13" s="140"/>
      <c r="D13" s="141">
        <v>238217</v>
      </c>
      <c r="E13" s="142"/>
      <c r="F13" s="143">
        <v>98641</v>
      </c>
      <c r="G13" s="155"/>
      <c r="H13" s="145"/>
    </row>
    <row r="14" spans="1:8" x14ac:dyDescent="0.2">
      <c r="A14" s="146"/>
      <c r="B14" s="147"/>
      <c r="C14" s="148"/>
      <c r="D14" s="149">
        <v>111199</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11.25</v>
      </c>
      <c r="C19" s="156">
        <f>ROUND(VALUE(SUBSTITUTE(実質収支比率等に係る経年分析!G$48,"▲","-")),2)</f>
        <v>6.5</v>
      </c>
      <c r="D19" s="156">
        <f>ROUND(VALUE(SUBSTITUTE(実質収支比率等に係る経年分析!H$48,"▲","-")),2)</f>
        <v>5.66</v>
      </c>
      <c r="E19" s="156">
        <f>ROUND(VALUE(SUBSTITUTE(実質収支比率等に係る経年分析!I$48,"▲","-")),2)</f>
        <v>6.17</v>
      </c>
      <c r="F19" s="156">
        <f>ROUND(VALUE(SUBSTITUTE(実質収支比率等に係る経年分析!J$48,"▲","-")),2)</f>
        <v>6.27</v>
      </c>
    </row>
    <row r="20" spans="1:11" x14ac:dyDescent="0.2">
      <c r="A20" s="156" t="s">
        <v>53</v>
      </c>
      <c r="B20" s="156">
        <f>ROUND(VALUE(SUBSTITUTE(実質収支比率等に係る経年分析!F$47,"▲","-")),2)</f>
        <v>47.23</v>
      </c>
      <c r="C20" s="156">
        <f>ROUND(VALUE(SUBSTITUTE(実質収支比率等に係る経年分析!G$47,"▲","-")),2)</f>
        <v>43.96</v>
      </c>
      <c r="D20" s="156">
        <f>ROUND(VALUE(SUBSTITUTE(実質収支比率等に係る経年分析!H$47,"▲","-")),2)</f>
        <v>41.9</v>
      </c>
      <c r="E20" s="156">
        <f>ROUND(VALUE(SUBSTITUTE(実質収支比率等に係る経年分析!I$47,"▲","-")),2)</f>
        <v>41.6</v>
      </c>
      <c r="F20" s="156">
        <f>ROUND(VALUE(SUBSTITUTE(実質収支比率等に係る経年分析!J$47,"▲","-")),2)</f>
        <v>41.49</v>
      </c>
    </row>
    <row r="21" spans="1:11" x14ac:dyDescent="0.2">
      <c r="A21" s="156" t="s">
        <v>54</v>
      </c>
      <c r="B21" s="156">
        <f>IF(ISNUMBER(VALUE(SUBSTITUTE(実質収支比率等に係る経年分析!F$49,"▲","-"))),ROUND(VALUE(SUBSTITUTE(実質収支比率等に係る経年分析!F$49,"▲","-")),2),NA())</f>
        <v>2.2999999999999998</v>
      </c>
      <c r="C21" s="156">
        <f>IF(ISNUMBER(VALUE(SUBSTITUTE(実質収支比率等に係る経年分析!G$49,"▲","-"))),ROUND(VALUE(SUBSTITUTE(実質収支比率等に係る経年分析!G$49,"▲","-")),2),NA())</f>
        <v>6.11</v>
      </c>
      <c r="D21" s="156">
        <f>IF(ISNUMBER(VALUE(SUBSTITUTE(実質収支比率等に係る経年分析!H$49,"▲","-"))),ROUND(VALUE(SUBSTITUTE(実質収支比率等に係る経年分析!H$49,"▲","-")),2),NA())</f>
        <v>2.2599999999999998</v>
      </c>
      <c r="E21" s="156">
        <f>IF(ISNUMBER(VALUE(SUBSTITUTE(実質収支比率等に係る経年分析!I$49,"▲","-"))),ROUND(VALUE(SUBSTITUTE(実質収支比率等に係る経年分析!I$49,"▲","-")),2),NA())</f>
        <v>7.21</v>
      </c>
      <c r="F21" s="156">
        <f>IF(ISNUMBER(VALUE(SUBSTITUTE(実質収支比率等に係る経年分析!J$49,"▲","-"))),ROUND(VALUE(SUBSTITUTE(実質収支比率等に係る経年分析!J$49,"▲","-")),2),NA())</f>
        <v>6.94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美咲町後期高齢者医療特別会計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美咲町みさきネット事業特別会計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美咲町国民健康保険事業特別会計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美咲町介護保険事業特別会計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1.1299999999999999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2.5299999999999998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2.54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1.68</v>
      </c>
    </row>
    <row r="33" spans="1:16" x14ac:dyDescent="0.2">
      <c r="A33" s="157" t="str">
        <f>IF(連結実質赤字比率に係る赤字・黒字の構成分析!C$37="",NA(),連結実質赤字比率に係る赤字・黒字の構成分析!C$37)</f>
        <v>美咲町下水道事業会計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11.43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6.31</v>
      </c>
    </row>
    <row r="35" spans="1:16" x14ac:dyDescent="0.2">
      <c r="A35" s="157" t="str">
        <f>IF(連結実質赤字比率に係る赤字・黒字の構成分析!C$35="",NA(),連結実質赤字比率に係る赤字・黒字の構成分析!C$35)</f>
        <v>美咲町水道事業会計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12.05</v>
      </c>
    </row>
    <row r="36" spans="1:16" x14ac:dyDescent="0.2">
      <c r="A36" s="157" t="str">
        <f>IF(連結実質赤字比率に係る赤字・黒字の構成分析!C$34="",NA(),連結実質赤字比率に係る赤字・黒字の構成分析!C$34)</f>
        <v>美咲町住宅新築資金等貸付事業特別会計</v>
      </c>
      <c r="B36" s="157">
        <f>IF(ROUND(VALUE(SUBSTITUTE(連結実質赤字比率に係る赤字・黒字の構成分析!F$34,"▲", "-")), 2) &lt; 0, ABS(ROUND(VALUE(SUBSTITUTE(連結実質赤字比率に係る赤字・黒字の構成分析!F$34,"▲", "-")), 2)), NA())</f>
        <v>0.28999999999999998</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0.23</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0.2</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0.17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0.14000000000000001</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1292</v>
      </c>
      <c r="E42" s="158"/>
      <c r="F42" s="158"/>
      <c r="G42" s="158">
        <f>'実質公債費比率（分子）の構造'!L$52</f>
        <v>1499</v>
      </c>
      <c r="H42" s="158"/>
      <c r="I42" s="158"/>
      <c r="J42" s="158">
        <f>'実質公債費比率（分子）の構造'!M$52</f>
        <v>1462</v>
      </c>
      <c r="K42" s="158"/>
      <c r="L42" s="158"/>
      <c r="M42" s="158">
        <f>'実質公債費比率（分子）の構造'!N$52</f>
        <v>1428</v>
      </c>
      <c r="N42" s="158"/>
      <c r="O42" s="158"/>
      <c r="P42" s="158">
        <f>'実質公債費比率（分子）の構造'!O$52</f>
        <v>1346</v>
      </c>
    </row>
    <row r="43" spans="1:16" x14ac:dyDescent="0.2">
      <c r="A43" s="158" t="s">
        <v>16</v>
      </c>
      <c r="B43" s="158" t="str">
        <f>'実質公債費比率（分子）の構造'!K$51</f>
        <v>-</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5</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2">
      <c r="A45" s="158" t="s">
        <v>63</v>
      </c>
      <c r="B45" s="158">
        <f>'実質公債費比率（分子）の構造'!K$49</f>
        <v>124</v>
      </c>
      <c r="C45" s="158"/>
      <c r="D45" s="158"/>
      <c r="E45" s="158">
        <f>'実質公債費比率（分子）の構造'!L$49</f>
        <v>123</v>
      </c>
      <c r="F45" s="158"/>
      <c r="G45" s="158"/>
      <c r="H45" s="158">
        <f>'実質公債費比率（分子）の構造'!M$49</f>
        <v>125</v>
      </c>
      <c r="I45" s="158"/>
      <c r="J45" s="158"/>
      <c r="K45" s="158">
        <f>'実質公債費比率（分子）の構造'!N$49</f>
        <v>129</v>
      </c>
      <c r="L45" s="158"/>
      <c r="M45" s="158"/>
      <c r="N45" s="158">
        <f>'実質公債費比率（分子）の構造'!O$49</f>
        <v>93</v>
      </c>
      <c r="O45" s="158"/>
      <c r="P45" s="158"/>
    </row>
    <row r="46" spans="1:16" x14ac:dyDescent="0.2">
      <c r="A46" s="158" t="s">
        <v>64</v>
      </c>
      <c r="B46" s="158">
        <f>'実質公債費比率（分子）の構造'!K$48</f>
        <v>484</v>
      </c>
      <c r="C46" s="158"/>
      <c r="D46" s="158"/>
      <c r="E46" s="158">
        <f>'実質公債費比率（分子）の構造'!L$48</f>
        <v>529</v>
      </c>
      <c r="F46" s="158"/>
      <c r="G46" s="158"/>
      <c r="H46" s="158">
        <f>'実質公債費比率（分子）の構造'!M$48</f>
        <v>505</v>
      </c>
      <c r="I46" s="158"/>
      <c r="J46" s="158"/>
      <c r="K46" s="158">
        <f>'実質公債費比率（分子）の構造'!N$48</f>
        <v>464</v>
      </c>
      <c r="L46" s="158"/>
      <c r="M46" s="158"/>
      <c r="N46" s="158">
        <f>'実質公債費比率（分子）の構造'!O$48</f>
        <v>516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1232</v>
      </c>
      <c r="C49" s="158"/>
      <c r="D49" s="158"/>
      <c r="E49" s="158">
        <f>'実質公債費比率（分子）の構造'!L$45</f>
        <v>1468</v>
      </c>
      <c r="F49" s="158"/>
      <c r="G49" s="158"/>
      <c r="H49" s="158">
        <f>'実質公債費比率（分子）の構造'!M$45</f>
        <v>1367</v>
      </c>
      <c r="I49" s="158"/>
      <c r="J49" s="158"/>
      <c r="K49" s="158">
        <f>'実質公債費比率（分子）の構造'!N$45</f>
        <v>1332</v>
      </c>
      <c r="L49" s="158"/>
      <c r="M49" s="158"/>
      <c r="N49" s="158">
        <f>'実質公債費比率（分子）の構造'!O$45</f>
        <v>1325</v>
      </c>
      <c r="O49" s="158"/>
      <c r="P49" s="158"/>
    </row>
    <row r="50" spans="1:16" x14ac:dyDescent="0.2">
      <c r="A50" s="158" t="s">
        <v>67</v>
      </c>
      <c r="B50" s="158" t="e">
        <f>NA()</f>
        <v>#N/A</v>
      </c>
      <c r="C50" s="158">
        <f>IF(ISNUMBER('実質公債費比率（分子）の構造'!K$53),'実質公債費比率（分子）の構造'!K$53,NA())</f>
        <v>553</v>
      </c>
      <c r="D50" s="158" t="e">
        <f>NA()</f>
        <v>#N/A</v>
      </c>
      <c r="E50" s="158" t="e">
        <f>NA()</f>
        <v>#N/A</v>
      </c>
      <c r="F50" s="158">
        <f>IF(ISNUMBER('実質公債費比率（分子）の構造'!L$53),'実質公債費比率（分子）の構造'!L$53,NA())</f>
        <v>623</v>
      </c>
      <c r="G50" s="158" t="e">
        <f>NA()</f>
        <v>#N/A</v>
      </c>
      <c r="H50" s="158" t="e">
        <f>NA()</f>
        <v>#N/A</v>
      </c>
      <c r="I50" s="158">
        <f>IF(ISNUMBER('実質公債費比率（分子）の構造'!M$53),'実質公債費比率（分子）の構造'!M$53,NA())</f>
        <v>537</v>
      </c>
      <c r="J50" s="158" t="e">
        <f>NA()</f>
        <v>#N/A</v>
      </c>
      <c r="K50" s="158" t="e">
        <f>NA()</f>
        <v>#N/A</v>
      </c>
      <c r="L50" s="158">
        <f>IF(ISNUMBER('実質公債費比率（分子）の構造'!N$53),'実質公債費比率（分子）の構造'!N$53,NA())</f>
        <v>499</v>
      </c>
      <c r="M50" s="158" t="e">
        <f>NA()</f>
        <v>#N/A</v>
      </c>
      <c r="N50" s="158" t="e">
        <f>NA()</f>
        <v>#N/A</v>
      </c>
      <c r="O50" s="158">
        <f>IF(ISNUMBER('実質公債費比率（分子）の構造'!O$53),'実質公債費比率（分子）の構造'!O$53,NA())</f>
        <v>590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11545</v>
      </c>
      <c r="E56" s="157"/>
      <c r="F56" s="157"/>
      <c r="G56" s="157">
        <f>'将来負担比率（分子）の構造'!J$52</f>
        <v>11061</v>
      </c>
      <c r="H56" s="157"/>
      <c r="I56" s="157"/>
      <c r="J56" s="157">
        <f>'将来負担比率（分子）の構造'!K$52</f>
        <v>10899</v>
      </c>
      <c r="K56" s="157"/>
      <c r="L56" s="157"/>
      <c r="M56" s="157">
        <f>'将来負担比率（分子）の構造'!L$52</f>
        <v>11966</v>
      </c>
      <c r="N56" s="157"/>
      <c r="O56" s="157"/>
      <c r="P56" s="157">
        <f>'将来負担比率（分子）の構造'!M$52</f>
        <v>12970</v>
      </c>
    </row>
    <row r="57" spans="1:16" x14ac:dyDescent="0.2">
      <c r="A57" s="157" t="s">
        <v>42</v>
      </c>
      <c r="B57" s="157"/>
      <c r="C57" s="157"/>
      <c r="D57" s="157">
        <f>'将来負担比率（分子）の構造'!I$51</f>
        <v>33</v>
      </c>
      <c r="E57" s="157"/>
      <c r="F57" s="157"/>
      <c r="G57" s="157">
        <f>'将来負担比率（分子）の構造'!J$51</f>
        <v>22</v>
      </c>
      <c r="H57" s="157"/>
      <c r="I57" s="157"/>
      <c r="J57" s="157">
        <f>'将来負担比率（分子）の構造'!K$51</f>
        <v>16</v>
      </c>
      <c r="K57" s="157"/>
      <c r="L57" s="157"/>
      <c r="M57" s="157">
        <f>'将来負担比率（分子）の構造'!L$51</f>
        <v>12</v>
      </c>
      <c r="N57" s="157"/>
      <c r="O57" s="157"/>
      <c r="P57" s="157">
        <f>'将来負担比率（分子）の構造'!M$51</f>
        <v>9</v>
      </c>
    </row>
    <row r="58" spans="1:16" x14ac:dyDescent="0.2">
      <c r="A58" s="157" t="s">
        <v>41</v>
      </c>
      <c r="B58" s="157"/>
      <c r="C58" s="157"/>
      <c r="D58" s="157">
        <f>'将来負担比率（分子）の構造'!I$50</f>
        <v>6364</v>
      </c>
      <c r="E58" s="157"/>
      <c r="F58" s="157"/>
      <c r="G58" s="157">
        <f>'将来負担比率（分子）の構造'!J$50</f>
        <v>6831</v>
      </c>
      <c r="H58" s="157"/>
      <c r="I58" s="157"/>
      <c r="J58" s="157">
        <f>'将来負担比率（分子）の構造'!K$50</f>
        <v>7090</v>
      </c>
      <c r="K58" s="157"/>
      <c r="L58" s="157"/>
      <c r="M58" s="157">
        <f>'将来負担比率（分子）の構造'!L$50</f>
        <v>7220</v>
      </c>
      <c r="N58" s="157"/>
      <c r="O58" s="157"/>
      <c r="P58" s="157">
        <f>'将来負担比率（分子）の構造'!M$50</f>
        <v>6448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2452</v>
      </c>
      <c r="C62" s="157"/>
      <c r="D62" s="157"/>
      <c r="E62" s="157">
        <f>'将来負担比率（分子）の構造'!J$45</f>
        <v>2354</v>
      </c>
      <c r="F62" s="157"/>
      <c r="G62" s="157"/>
      <c r="H62" s="157">
        <f>'将来負担比率（分子）の構造'!K$45</f>
        <v>1411</v>
      </c>
      <c r="I62" s="157"/>
      <c r="J62" s="157"/>
      <c r="K62" s="157">
        <f>'将来負担比率（分子）の構造'!L$45</f>
        <v>1497</v>
      </c>
      <c r="L62" s="157"/>
      <c r="M62" s="157"/>
      <c r="N62" s="157">
        <f>'将来負担比率（分子）の構造'!M$45</f>
        <v>1518</v>
      </c>
      <c r="O62" s="157"/>
      <c r="P62" s="157"/>
    </row>
    <row r="63" spans="1:16" x14ac:dyDescent="0.2">
      <c r="A63" s="157" t="s">
        <v>34</v>
      </c>
      <c r="B63" s="157">
        <f>'将来負担比率（分子）の構造'!I$44</f>
        <v>988</v>
      </c>
      <c r="C63" s="157"/>
      <c r="D63" s="157"/>
      <c r="E63" s="157">
        <f>'将来負担比率（分子）の構造'!J$44</f>
        <v>907</v>
      </c>
      <c r="F63" s="157"/>
      <c r="G63" s="157"/>
      <c r="H63" s="157">
        <f>'将来負担比率（分子）の構造'!K$44</f>
        <v>770</v>
      </c>
      <c r="I63" s="157"/>
      <c r="J63" s="157"/>
      <c r="K63" s="157">
        <f>'将来負担比率（分子）の構造'!L$44</f>
        <v>665</v>
      </c>
      <c r="L63" s="157"/>
      <c r="M63" s="157"/>
      <c r="N63" s="157">
        <f>'将来負担比率（分子）の構造'!M$44</f>
        <v>576</v>
      </c>
      <c r="O63" s="157"/>
      <c r="P63" s="157"/>
    </row>
    <row r="64" spans="1:16" x14ac:dyDescent="0.2">
      <c r="A64" s="157" t="s">
        <v>33</v>
      </c>
      <c r="B64" s="157">
        <f>'将来負担比率（分子）の構造'!I$43</f>
        <v>4346</v>
      </c>
      <c r="C64" s="157"/>
      <c r="D64" s="157"/>
      <c r="E64" s="157">
        <f>'将来負担比率（分子）の構造'!J$43</f>
        <v>4214</v>
      </c>
      <c r="F64" s="157"/>
      <c r="G64" s="157"/>
      <c r="H64" s="157">
        <f>'将来負担比率（分子）の構造'!K$43</f>
        <v>4181</v>
      </c>
      <c r="I64" s="157"/>
      <c r="J64" s="157"/>
      <c r="K64" s="157">
        <f>'将来負担比率（分子）の構造'!L$43</f>
        <v>3952</v>
      </c>
      <c r="L64" s="157"/>
      <c r="M64" s="157"/>
      <c r="N64" s="157">
        <f>'将来負担比率（分子）の構造'!M$43</f>
        <v>3819</v>
      </c>
      <c r="O64" s="157"/>
      <c r="P64" s="157"/>
    </row>
    <row r="65" spans="1:16" x14ac:dyDescent="0.2">
      <c r="A65" s="157" t="s">
        <v>32</v>
      </c>
      <c r="B65" s="157">
        <f>'将来負担比率（分子）の構造'!I$42</f>
        <v>42</v>
      </c>
      <c r="C65" s="157"/>
      <c r="D65" s="157"/>
      <c r="E65" s="157">
        <f>'将来負担比率（分子）の構造'!J$42</f>
        <v>34</v>
      </c>
      <c r="F65" s="157"/>
      <c r="G65" s="157"/>
      <c r="H65" s="157">
        <f>'将来負担比率（分子）の構造'!K$42</f>
        <v>27</v>
      </c>
      <c r="I65" s="157"/>
      <c r="J65" s="157"/>
      <c r="K65" s="157">
        <f>'将来負担比率（分子）の構造'!L$42</f>
        <v>20</v>
      </c>
      <c r="L65" s="157"/>
      <c r="M65" s="157"/>
      <c r="N65" s="157">
        <f>'将来負担比率（分子）の構造'!M$42</f>
        <v>15</v>
      </c>
      <c r="O65" s="157"/>
      <c r="P65" s="157"/>
    </row>
    <row r="66" spans="1:16" x14ac:dyDescent="0.2">
      <c r="A66" s="157" t="s">
        <v>31</v>
      </c>
      <c r="B66" s="157">
        <f>'将来負担比率（分子）の構造'!I$41</f>
        <v>12014</v>
      </c>
      <c r="C66" s="157"/>
      <c r="D66" s="157"/>
      <c r="E66" s="157">
        <f>'将来負担比率（分子）の構造'!J$41</f>
        <v>11282</v>
      </c>
      <c r="F66" s="157"/>
      <c r="G66" s="157"/>
      <c r="H66" s="157">
        <f>'将来負担比率（分子）の構造'!K$41</f>
        <v>11437</v>
      </c>
      <c r="I66" s="157"/>
      <c r="J66" s="157"/>
      <c r="K66" s="157">
        <f>'将来負担比率（分子）の構造'!L$41</f>
        <v>13023</v>
      </c>
      <c r="L66" s="157"/>
      <c r="M66" s="157"/>
      <c r="N66" s="157">
        <f>'将来負担比率（分子）の構造'!M$41</f>
        <v>14808</v>
      </c>
      <c r="O66" s="157"/>
      <c r="P66" s="157"/>
    </row>
    <row r="67" spans="1:16" x14ac:dyDescent="0.2">
      <c r="A67" s="157" t="s">
        <v>71</v>
      </c>
      <c r="B67" s="157" t="e">
        <f>NA()</f>
        <v>#N/A</v>
      </c>
      <c r="C67" s="157">
        <f>IF(ISNUMBER('将来負担比率（分子）の構造'!I$53), IF('将来負担比率（分子）の構造'!I$53 &lt; 0, 0, '将来負担比率（分子）の構造'!I$53), NA())</f>
        <v>1900</v>
      </c>
      <c r="D67" s="157" t="e">
        <f>NA()</f>
        <v>#N/A</v>
      </c>
      <c r="E67" s="157" t="e">
        <f>NA()</f>
        <v>#N/A</v>
      </c>
      <c r="F67" s="157">
        <f>IF(ISNUMBER('将来負担比率（分子）の構造'!J$53), IF('将来負担比率（分子）の構造'!J$53 &lt; 0, 0, '将来負担比率（分子）の構造'!J$53), NA())</f>
        <v>878</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1309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3041</v>
      </c>
      <c r="C72" s="161">
        <f>基金残高に係る経年分析!G55</f>
        <v>3041</v>
      </c>
      <c r="D72" s="161">
        <f>基金残高に係る経年分析!H55</f>
        <v>3042</v>
      </c>
    </row>
    <row r="73" spans="1:16" x14ac:dyDescent="0.2">
      <c r="A73" s="160" t="s">
        <v>74</v>
      </c>
      <c r="B73" s="161">
        <f>基金残高に係る経年分析!F56</f>
        <v>1022</v>
      </c>
      <c r="C73" s="161">
        <f>基金残高に係る経年分析!G56</f>
        <v>1092</v>
      </c>
      <c r="D73" s="161">
        <f>基金残高に係る経年分析!H56</f>
        <v>593</v>
      </c>
    </row>
    <row r="74" spans="1:16" x14ac:dyDescent="0.2">
      <c r="A74" s="160" t="s">
        <v>75</v>
      </c>
      <c r="B74" s="161">
        <f>基金残高に係る経年分析!F57</f>
        <v>4619</v>
      </c>
      <c r="C74" s="161">
        <f>基金残高に係る経年分析!G57</f>
        <v>4603</v>
      </c>
      <c r="D74" s="161">
        <f>基金残高に係る経年分析!H57</f>
        <v>4004</v>
      </c>
    </row>
  </sheetData>
  <sheetProtection algorithmName="SHA-512" hashValue="eeKCvrvnx9dme3EBW8AgqrPRmokOXnv+F9dlfADlcg3kXU0GoBgJP96pzUcrXNt7bAOrltPxH7cdfuYhwW0XJA==" saltValue="FICvcFB9BUqUDHbkBaPV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1699153</v>
      </c>
      <c r="S5" s="992"/>
      <c r="T5" s="992"/>
      <c r="U5" s="992"/>
      <c r="V5" s="992"/>
      <c r="W5" s="992"/>
      <c r="X5" s="992"/>
      <c r="Y5" s="993"/>
      <c r="Z5" s="994">
        <v>10.8</v>
      </c>
      <c r="AA5" s="994"/>
      <c r="AB5" s="994"/>
      <c r="AC5" s="994"/>
      <c r="AD5" s="995">
        <v>1699153</v>
      </c>
      <c r="AE5" s="995"/>
      <c r="AF5" s="995"/>
      <c r="AG5" s="995"/>
      <c r="AH5" s="995"/>
      <c r="AI5" s="995"/>
      <c r="AJ5" s="995"/>
      <c r="AK5" s="995"/>
      <c r="AL5" s="996">
        <v>23.1</v>
      </c>
      <c r="AM5" s="997"/>
      <c r="AN5" s="997"/>
      <c r="AO5" s="998"/>
      <c r="AP5" s="988" t="s">
        <v>216</v>
      </c>
      <c r="AQ5" s="989"/>
      <c r="AR5" s="989"/>
      <c r="AS5" s="989"/>
      <c r="AT5" s="989"/>
      <c r="AU5" s="989"/>
      <c r="AV5" s="989"/>
      <c r="AW5" s="989"/>
      <c r="AX5" s="989"/>
      <c r="AY5" s="989"/>
      <c r="AZ5" s="989"/>
      <c r="BA5" s="989"/>
      <c r="BB5" s="989"/>
      <c r="BC5" s="989"/>
      <c r="BD5" s="989"/>
      <c r="BE5" s="989"/>
      <c r="BF5" s="990"/>
      <c r="BG5" s="1002">
        <v>1699153</v>
      </c>
      <c r="BH5" s="1003"/>
      <c r="BI5" s="1003"/>
      <c r="BJ5" s="1003"/>
      <c r="BK5" s="1003"/>
      <c r="BL5" s="1003"/>
      <c r="BM5" s="1003"/>
      <c r="BN5" s="1004"/>
      <c r="BO5" s="1005">
        <v>100</v>
      </c>
      <c r="BP5" s="1005"/>
      <c r="BQ5" s="1005"/>
      <c r="BR5" s="1005"/>
      <c r="BS5" s="1006">
        <v>26294</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224089</v>
      </c>
      <c r="S6" s="1003"/>
      <c r="T6" s="1003"/>
      <c r="U6" s="1003"/>
      <c r="V6" s="1003"/>
      <c r="W6" s="1003"/>
      <c r="X6" s="1003"/>
      <c r="Y6" s="1004"/>
      <c r="Z6" s="1005">
        <v>1.4</v>
      </c>
      <c r="AA6" s="1005"/>
      <c r="AB6" s="1005"/>
      <c r="AC6" s="1005"/>
      <c r="AD6" s="1006">
        <v>224089</v>
      </c>
      <c r="AE6" s="1006"/>
      <c r="AF6" s="1006"/>
      <c r="AG6" s="1006"/>
      <c r="AH6" s="1006"/>
      <c r="AI6" s="1006"/>
      <c r="AJ6" s="1006"/>
      <c r="AK6" s="1006"/>
      <c r="AL6" s="1007">
        <v>3</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1699153</v>
      </c>
      <c r="BH6" s="1003"/>
      <c r="BI6" s="1003"/>
      <c r="BJ6" s="1003"/>
      <c r="BK6" s="1003"/>
      <c r="BL6" s="1003"/>
      <c r="BM6" s="1003"/>
      <c r="BN6" s="1004"/>
      <c r="BO6" s="1005">
        <v>100</v>
      </c>
      <c r="BP6" s="1005"/>
      <c r="BQ6" s="1005"/>
      <c r="BR6" s="1005"/>
      <c r="BS6" s="1006">
        <v>26294</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94224</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94224</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686</v>
      </c>
      <c r="S7" s="1003"/>
      <c r="T7" s="1003"/>
      <c r="U7" s="1003"/>
      <c r="V7" s="1003"/>
      <c r="W7" s="1003"/>
      <c r="X7" s="1003"/>
      <c r="Y7" s="1004"/>
      <c r="Z7" s="1005">
        <v>0</v>
      </c>
      <c r="AA7" s="1005"/>
      <c r="AB7" s="1005"/>
      <c r="AC7" s="1005"/>
      <c r="AD7" s="1006">
        <v>686</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549625</v>
      </c>
      <c r="BH7" s="1003"/>
      <c r="BI7" s="1003"/>
      <c r="BJ7" s="1003"/>
      <c r="BK7" s="1003"/>
      <c r="BL7" s="1003"/>
      <c r="BM7" s="1003"/>
      <c r="BN7" s="1004"/>
      <c r="BO7" s="1005">
        <v>32.299999999999997</v>
      </c>
      <c r="BP7" s="1005"/>
      <c r="BQ7" s="1005"/>
      <c r="BR7" s="1005"/>
      <c r="BS7" s="1006">
        <v>26294</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4645450</v>
      </c>
      <c r="CS7" s="1003"/>
      <c r="CT7" s="1003"/>
      <c r="CU7" s="1003"/>
      <c r="CV7" s="1003"/>
      <c r="CW7" s="1003"/>
      <c r="CX7" s="1003"/>
      <c r="CY7" s="1004"/>
      <c r="CZ7" s="1005">
        <v>31.9</v>
      </c>
      <c r="DA7" s="1005"/>
      <c r="DB7" s="1005"/>
      <c r="DC7" s="1005"/>
      <c r="DD7" s="1011">
        <v>2794931</v>
      </c>
      <c r="DE7" s="1003"/>
      <c r="DF7" s="1003"/>
      <c r="DG7" s="1003"/>
      <c r="DH7" s="1003"/>
      <c r="DI7" s="1003"/>
      <c r="DJ7" s="1003"/>
      <c r="DK7" s="1003"/>
      <c r="DL7" s="1003"/>
      <c r="DM7" s="1003"/>
      <c r="DN7" s="1003"/>
      <c r="DO7" s="1003"/>
      <c r="DP7" s="1004"/>
      <c r="DQ7" s="1011">
        <v>1079223</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9587</v>
      </c>
      <c r="S8" s="1003"/>
      <c r="T8" s="1003"/>
      <c r="U8" s="1003"/>
      <c r="V8" s="1003"/>
      <c r="W8" s="1003"/>
      <c r="X8" s="1003"/>
      <c r="Y8" s="1004"/>
      <c r="Z8" s="1005">
        <v>0.1</v>
      </c>
      <c r="AA8" s="1005"/>
      <c r="AB8" s="1005"/>
      <c r="AC8" s="1005"/>
      <c r="AD8" s="1006">
        <v>9587</v>
      </c>
      <c r="AE8" s="1006"/>
      <c r="AF8" s="1006"/>
      <c r="AG8" s="1006"/>
      <c r="AH8" s="1006"/>
      <c r="AI8" s="1006"/>
      <c r="AJ8" s="1006"/>
      <c r="AK8" s="1006"/>
      <c r="AL8" s="1007">
        <v>0.1</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18550</v>
      </c>
      <c r="BH8" s="1003"/>
      <c r="BI8" s="1003"/>
      <c r="BJ8" s="1003"/>
      <c r="BK8" s="1003"/>
      <c r="BL8" s="1003"/>
      <c r="BM8" s="1003"/>
      <c r="BN8" s="1004"/>
      <c r="BO8" s="1005">
        <v>1.1000000000000001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3712870</v>
      </c>
      <c r="CS8" s="1003"/>
      <c r="CT8" s="1003"/>
      <c r="CU8" s="1003"/>
      <c r="CV8" s="1003"/>
      <c r="CW8" s="1003"/>
      <c r="CX8" s="1003"/>
      <c r="CY8" s="1004"/>
      <c r="CZ8" s="1005">
        <v>25.5</v>
      </c>
      <c r="DA8" s="1005"/>
      <c r="DB8" s="1005"/>
      <c r="DC8" s="1005"/>
      <c r="DD8" s="1011">
        <v>634180</v>
      </c>
      <c r="DE8" s="1003"/>
      <c r="DF8" s="1003"/>
      <c r="DG8" s="1003"/>
      <c r="DH8" s="1003"/>
      <c r="DI8" s="1003"/>
      <c r="DJ8" s="1003"/>
      <c r="DK8" s="1003"/>
      <c r="DL8" s="1003"/>
      <c r="DM8" s="1003"/>
      <c r="DN8" s="1003"/>
      <c r="DO8" s="1003"/>
      <c r="DP8" s="1004"/>
      <c r="DQ8" s="1011">
        <v>2067302</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15635</v>
      </c>
      <c r="S9" s="1003"/>
      <c r="T9" s="1003"/>
      <c r="U9" s="1003"/>
      <c r="V9" s="1003"/>
      <c r="W9" s="1003"/>
      <c r="X9" s="1003"/>
      <c r="Y9" s="1004"/>
      <c r="Z9" s="1005">
        <v>0.1</v>
      </c>
      <c r="AA9" s="1005"/>
      <c r="AB9" s="1005"/>
      <c r="AC9" s="1005"/>
      <c r="AD9" s="1006">
        <v>15635</v>
      </c>
      <c r="AE9" s="1006"/>
      <c r="AF9" s="1006"/>
      <c r="AG9" s="1006"/>
      <c r="AH9" s="1006"/>
      <c r="AI9" s="1006"/>
      <c r="AJ9" s="1006"/>
      <c r="AK9" s="1006"/>
      <c r="AL9" s="1007">
        <v>0.2</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402409</v>
      </c>
      <c r="BH9" s="1003"/>
      <c r="BI9" s="1003"/>
      <c r="BJ9" s="1003"/>
      <c r="BK9" s="1003"/>
      <c r="BL9" s="1003"/>
      <c r="BM9" s="1003"/>
      <c r="BN9" s="1004"/>
      <c r="BO9" s="1005">
        <v>23.7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1113017</v>
      </c>
      <c r="CS9" s="1003"/>
      <c r="CT9" s="1003"/>
      <c r="CU9" s="1003"/>
      <c r="CV9" s="1003"/>
      <c r="CW9" s="1003"/>
      <c r="CX9" s="1003"/>
      <c r="CY9" s="1004"/>
      <c r="CZ9" s="1005">
        <v>7.6</v>
      </c>
      <c r="DA9" s="1005"/>
      <c r="DB9" s="1005"/>
      <c r="DC9" s="1005"/>
      <c r="DD9" s="1011">
        <v>21607</v>
      </c>
      <c r="DE9" s="1003"/>
      <c r="DF9" s="1003"/>
      <c r="DG9" s="1003"/>
      <c r="DH9" s="1003"/>
      <c r="DI9" s="1003"/>
      <c r="DJ9" s="1003"/>
      <c r="DK9" s="1003"/>
      <c r="DL9" s="1003"/>
      <c r="DM9" s="1003"/>
      <c r="DN9" s="1003"/>
      <c r="DO9" s="1003"/>
      <c r="DP9" s="1004"/>
      <c r="DQ9" s="1011">
        <v>796325</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36593</v>
      </c>
      <c r="BH10" s="1003"/>
      <c r="BI10" s="1003"/>
      <c r="BJ10" s="1003"/>
      <c r="BK10" s="1003"/>
      <c r="BL10" s="1003"/>
      <c r="BM10" s="1003"/>
      <c r="BN10" s="1004"/>
      <c r="BO10" s="1005">
        <v>2.2000000000000002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17000</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334283</v>
      </c>
      <c r="S11" s="1003"/>
      <c r="T11" s="1003"/>
      <c r="U11" s="1003"/>
      <c r="V11" s="1003"/>
      <c r="W11" s="1003"/>
      <c r="X11" s="1003"/>
      <c r="Y11" s="1004"/>
      <c r="Z11" s="1007">
        <v>2.1</v>
      </c>
      <c r="AA11" s="1008"/>
      <c r="AB11" s="1008"/>
      <c r="AC11" s="1014"/>
      <c r="AD11" s="1011">
        <v>334283</v>
      </c>
      <c r="AE11" s="1003"/>
      <c r="AF11" s="1003"/>
      <c r="AG11" s="1003"/>
      <c r="AH11" s="1003"/>
      <c r="AI11" s="1003"/>
      <c r="AJ11" s="1003"/>
      <c r="AK11" s="1004"/>
      <c r="AL11" s="1007">
        <v>4.5</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92073</v>
      </c>
      <c r="BH11" s="1003"/>
      <c r="BI11" s="1003"/>
      <c r="BJ11" s="1003"/>
      <c r="BK11" s="1003"/>
      <c r="BL11" s="1003"/>
      <c r="BM11" s="1003"/>
      <c r="BN11" s="1004"/>
      <c r="BO11" s="1005">
        <v>5.4</v>
      </c>
      <c r="BP11" s="1005"/>
      <c r="BQ11" s="1005"/>
      <c r="BR11" s="1005"/>
      <c r="BS11" s="1006">
        <v>26294</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719800</v>
      </c>
      <c r="CS11" s="1003"/>
      <c r="CT11" s="1003"/>
      <c r="CU11" s="1003"/>
      <c r="CV11" s="1003"/>
      <c r="CW11" s="1003"/>
      <c r="CX11" s="1003"/>
      <c r="CY11" s="1004"/>
      <c r="CZ11" s="1005">
        <v>4.9000000000000004</v>
      </c>
      <c r="DA11" s="1005"/>
      <c r="DB11" s="1005"/>
      <c r="DC11" s="1005"/>
      <c r="DD11" s="1011">
        <v>216869</v>
      </c>
      <c r="DE11" s="1003"/>
      <c r="DF11" s="1003"/>
      <c r="DG11" s="1003"/>
      <c r="DH11" s="1003"/>
      <c r="DI11" s="1003"/>
      <c r="DJ11" s="1003"/>
      <c r="DK11" s="1003"/>
      <c r="DL11" s="1003"/>
      <c r="DM11" s="1003"/>
      <c r="DN11" s="1003"/>
      <c r="DO11" s="1003"/>
      <c r="DP11" s="1004"/>
      <c r="DQ11" s="1011">
        <v>263692</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6718</v>
      </c>
      <c r="S12" s="1003"/>
      <c r="T12" s="1003"/>
      <c r="U12" s="1003"/>
      <c r="V12" s="1003"/>
      <c r="W12" s="1003"/>
      <c r="X12" s="1003"/>
      <c r="Y12" s="1004"/>
      <c r="Z12" s="1005">
        <v>0</v>
      </c>
      <c r="AA12" s="1005"/>
      <c r="AB12" s="1005"/>
      <c r="AC12" s="1005"/>
      <c r="AD12" s="1006">
        <v>6718</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1021459</v>
      </c>
      <c r="BH12" s="1003"/>
      <c r="BI12" s="1003"/>
      <c r="BJ12" s="1003"/>
      <c r="BK12" s="1003"/>
      <c r="BL12" s="1003"/>
      <c r="BM12" s="1003"/>
      <c r="BN12" s="1004"/>
      <c r="BO12" s="1005">
        <v>60.1</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112929</v>
      </c>
      <c r="CS12" s="1003"/>
      <c r="CT12" s="1003"/>
      <c r="CU12" s="1003"/>
      <c r="CV12" s="1003"/>
      <c r="CW12" s="1003"/>
      <c r="CX12" s="1003"/>
      <c r="CY12" s="1004"/>
      <c r="CZ12" s="1005">
        <v>0.8</v>
      </c>
      <c r="DA12" s="1005"/>
      <c r="DB12" s="1005"/>
      <c r="DC12" s="1005"/>
      <c r="DD12" s="1011" t="s">
        <v>122</v>
      </c>
      <c r="DE12" s="1003"/>
      <c r="DF12" s="1003"/>
      <c r="DG12" s="1003"/>
      <c r="DH12" s="1003"/>
      <c r="DI12" s="1003"/>
      <c r="DJ12" s="1003"/>
      <c r="DK12" s="1003"/>
      <c r="DL12" s="1003"/>
      <c r="DM12" s="1003"/>
      <c r="DN12" s="1003"/>
      <c r="DO12" s="1003"/>
      <c r="DP12" s="1004"/>
      <c r="DQ12" s="1011">
        <v>93635</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1017711</v>
      </c>
      <c r="BH13" s="1003"/>
      <c r="BI13" s="1003"/>
      <c r="BJ13" s="1003"/>
      <c r="BK13" s="1003"/>
      <c r="BL13" s="1003"/>
      <c r="BM13" s="1003"/>
      <c r="BN13" s="1004"/>
      <c r="BO13" s="1005">
        <v>59.9</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1003886</v>
      </c>
      <c r="CS13" s="1003"/>
      <c r="CT13" s="1003"/>
      <c r="CU13" s="1003"/>
      <c r="CV13" s="1003"/>
      <c r="CW13" s="1003"/>
      <c r="CX13" s="1003"/>
      <c r="CY13" s="1004"/>
      <c r="CZ13" s="1005">
        <v>6.9</v>
      </c>
      <c r="DA13" s="1005"/>
      <c r="DB13" s="1005"/>
      <c r="DC13" s="1005"/>
      <c r="DD13" s="1011">
        <v>386963</v>
      </c>
      <c r="DE13" s="1003"/>
      <c r="DF13" s="1003"/>
      <c r="DG13" s="1003"/>
      <c r="DH13" s="1003"/>
      <c r="DI13" s="1003"/>
      <c r="DJ13" s="1003"/>
      <c r="DK13" s="1003"/>
      <c r="DL13" s="1003"/>
      <c r="DM13" s="1003"/>
      <c r="DN13" s="1003"/>
      <c r="DO13" s="1003"/>
      <c r="DP13" s="1004"/>
      <c r="DQ13" s="1011">
        <v>710114</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71293</v>
      </c>
      <c r="BH14" s="1003"/>
      <c r="BI14" s="1003"/>
      <c r="BJ14" s="1003"/>
      <c r="BK14" s="1003"/>
      <c r="BL14" s="1003"/>
      <c r="BM14" s="1003"/>
      <c r="BN14" s="1004"/>
      <c r="BO14" s="1005">
        <v>4.2</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290773</v>
      </c>
      <c r="CS14" s="1003"/>
      <c r="CT14" s="1003"/>
      <c r="CU14" s="1003"/>
      <c r="CV14" s="1003"/>
      <c r="CW14" s="1003"/>
      <c r="CX14" s="1003"/>
      <c r="CY14" s="1004"/>
      <c r="CZ14" s="1005">
        <v>2</v>
      </c>
      <c r="DA14" s="1005"/>
      <c r="DB14" s="1005"/>
      <c r="DC14" s="1005"/>
      <c r="DD14" s="1011">
        <v>10469</v>
      </c>
      <c r="DE14" s="1003"/>
      <c r="DF14" s="1003"/>
      <c r="DG14" s="1003"/>
      <c r="DH14" s="1003"/>
      <c r="DI14" s="1003"/>
      <c r="DJ14" s="1003"/>
      <c r="DK14" s="1003"/>
      <c r="DL14" s="1003"/>
      <c r="DM14" s="1003"/>
      <c r="DN14" s="1003"/>
      <c r="DO14" s="1003"/>
      <c r="DP14" s="1004"/>
      <c r="DQ14" s="1011">
        <v>273366</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24921</v>
      </c>
      <c r="S15" s="1003"/>
      <c r="T15" s="1003"/>
      <c r="U15" s="1003"/>
      <c r="V15" s="1003"/>
      <c r="W15" s="1003"/>
      <c r="X15" s="1003"/>
      <c r="Y15" s="1004"/>
      <c r="Z15" s="1005">
        <v>0.2</v>
      </c>
      <c r="AA15" s="1005"/>
      <c r="AB15" s="1005"/>
      <c r="AC15" s="1005"/>
      <c r="AD15" s="1006">
        <v>24921</v>
      </c>
      <c r="AE15" s="1006"/>
      <c r="AF15" s="1006"/>
      <c r="AG15" s="1006"/>
      <c r="AH15" s="1006"/>
      <c r="AI15" s="1006"/>
      <c r="AJ15" s="1006"/>
      <c r="AK15" s="1006"/>
      <c r="AL15" s="1007">
        <v>0.3</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56776</v>
      </c>
      <c r="BH15" s="1003"/>
      <c r="BI15" s="1003"/>
      <c r="BJ15" s="1003"/>
      <c r="BK15" s="1003"/>
      <c r="BL15" s="1003"/>
      <c r="BM15" s="1003"/>
      <c r="BN15" s="1004"/>
      <c r="BO15" s="1005">
        <v>3.3</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951006</v>
      </c>
      <c r="CS15" s="1003"/>
      <c r="CT15" s="1003"/>
      <c r="CU15" s="1003"/>
      <c r="CV15" s="1003"/>
      <c r="CW15" s="1003"/>
      <c r="CX15" s="1003"/>
      <c r="CY15" s="1004"/>
      <c r="CZ15" s="1005">
        <v>6.5</v>
      </c>
      <c r="DA15" s="1005"/>
      <c r="DB15" s="1005"/>
      <c r="DC15" s="1005"/>
      <c r="DD15" s="1011">
        <v>235997</v>
      </c>
      <c r="DE15" s="1003"/>
      <c r="DF15" s="1003"/>
      <c r="DG15" s="1003"/>
      <c r="DH15" s="1003"/>
      <c r="DI15" s="1003"/>
      <c r="DJ15" s="1003"/>
      <c r="DK15" s="1003"/>
      <c r="DL15" s="1003"/>
      <c r="DM15" s="1003"/>
      <c r="DN15" s="1003"/>
      <c r="DO15" s="1003"/>
      <c r="DP15" s="1004"/>
      <c r="DQ15" s="1011">
        <v>607976</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29106</v>
      </c>
      <c r="S16" s="1003"/>
      <c r="T16" s="1003"/>
      <c r="U16" s="1003"/>
      <c r="V16" s="1003"/>
      <c r="W16" s="1003"/>
      <c r="X16" s="1003"/>
      <c r="Y16" s="1004"/>
      <c r="Z16" s="1005">
        <v>0.2</v>
      </c>
      <c r="AA16" s="1005"/>
      <c r="AB16" s="1005"/>
      <c r="AC16" s="1005"/>
      <c r="AD16" s="1006">
        <v>29106</v>
      </c>
      <c r="AE16" s="1006"/>
      <c r="AF16" s="1006"/>
      <c r="AG16" s="1006"/>
      <c r="AH16" s="1006"/>
      <c r="AI16" s="1006"/>
      <c r="AJ16" s="1006"/>
      <c r="AK16" s="1006"/>
      <c r="AL16" s="1007">
        <v>0.4</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74436</v>
      </c>
      <c r="CS16" s="1003"/>
      <c r="CT16" s="1003"/>
      <c r="CU16" s="1003"/>
      <c r="CV16" s="1003"/>
      <c r="CW16" s="1003"/>
      <c r="CX16" s="1003"/>
      <c r="CY16" s="1004"/>
      <c r="CZ16" s="1005">
        <v>0.5</v>
      </c>
      <c r="DA16" s="1005"/>
      <c r="DB16" s="1005"/>
      <c r="DC16" s="1005"/>
      <c r="DD16" s="1011" t="s">
        <v>122</v>
      </c>
      <c r="DE16" s="1003"/>
      <c r="DF16" s="1003"/>
      <c r="DG16" s="1003"/>
      <c r="DH16" s="1003"/>
      <c r="DI16" s="1003"/>
      <c r="DJ16" s="1003"/>
      <c r="DK16" s="1003"/>
      <c r="DL16" s="1003"/>
      <c r="DM16" s="1003"/>
      <c r="DN16" s="1003"/>
      <c r="DO16" s="1003"/>
      <c r="DP16" s="1004"/>
      <c r="DQ16" s="1011">
        <v>40916</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60275</v>
      </c>
      <c r="S17" s="1003"/>
      <c r="T17" s="1003"/>
      <c r="U17" s="1003"/>
      <c r="V17" s="1003"/>
      <c r="W17" s="1003"/>
      <c r="X17" s="1003"/>
      <c r="Y17" s="1004"/>
      <c r="Z17" s="1005">
        <v>0.4</v>
      </c>
      <c r="AA17" s="1005"/>
      <c r="AB17" s="1005"/>
      <c r="AC17" s="1005"/>
      <c r="AD17" s="1006">
        <v>60275</v>
      </c>
      <c r="AE17" s="1006"/>
      <c r="AF17" s="1006"/>
      <c r="AG17" s="1006"/>
      <c r="AH17" s="1006"/>
      <c r="AI17" s="1006"/>
      <c r="AJ17" s="1006"/>
      <c r="AK17" s="1006"/>
      <c r="AL17" s="1007">
        <v>0.8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1824638</v>
      </c>
      <c r="CS17" s="1003"/>
      <c r="CT17" s="1003"/>
      <c r="CU17" s="1003"/>
      <c r="CV17" s="1003"/>
      <c r="CW17" s="1003"/>
      <c r="CX17" s="1003"/>
      <c r="CY17" s="1004"/>
      <c r="CZ17" s="1005">
        <v>12.5</v>
      </c>
      <c r="DA17" s="1005"/>
      <c r="DB17" s="1005"/>
      <c r="DC17" s="1005"/>
      <c r="DD17" s="1011" t="s">
        <v>122</v>
      </c>
      <c r="DE17" s="1003"/>
      <c r="DF17" s="1003"/>
      <c r="DG17" s="1003"/>
      <c r="DH17" s="1003"/>
      <c r="DI17" s="1003"/>
      <c r="DJ17" s="1003"/>
      <c r="DK17" s="1003"/>
      <c r="DL17" s="1003"/>
      <c r="DM17" s="1003"/>
      <c r="DN17" s="1003"/>
      <c r="DO17" s="1003"/>
      <c r="DP17" s="1004"/>
      <c r="DQ17" s="1011">
        <v>1824638</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9363</v>
      </c>
      <c r="S18" s="1003"/>
      <c r="T18" s="1003"/>
      <c r="U18" s="1003"/>
      <c r="V18" s="1003"/>
      <c r="W18" s="1003"/>
      <c r="X18" s="1003"/>
      <c r="Y18" s="1004"/>
      <c r="Z18" s="1005">
        <v>0.1</v>
      </c>
      <c r="AA18" s="1005"/>
      <c r="AB18" s="1005"/>
      <c r="AC18" s="1005"/>
      <c r="AD18" s="1006">
        <v>9363</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48371</v>
      </c>
      <c r="S19" s="1003"/>
      <c r="T19" s="1003"/>
      <c r="U19" s="1003"/>
      <c r="V19" s="1003"/>
      <c r="W19" s="1003"/>
      <c r="X19" s="1003"/>
      <c r="Y19" s="1004"/>
      <c r="Z19" s="1005">
        <v>0.3</v>
      </c>
      <c r="AA19" s="1005"/>
      <c r="AB19" s="1005"/>
      <c r="AC19" s="1005"/>
      <c r="AD19" s="1006">
        <v>48371</v>
      </c>
      <c r="AE19" s="1006"/>
      <c r="AF19" s="1006"/>
      <c r="AG19" s="1006"/>
      <c r="AH19" s="1006"/>
      <c r="AI19" s="1006"/>
      <c r="AJ19" s="1006"/>
      <c r="AK19" s="1006"/>
      <c r="AL19" s="1007">
        <v>0.7</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t="s">
        <v>122</v>
      </c>
      <c r="BH19" s="1003"/>
      <c r="BI19" s="1003"/>
      <c r="BJ19" s="1003"/>
      <c r="BK19" s="1003"/>
      <c r="BL19" s="1003"/>
      <c r="BM19" s="1003"/>
      <c r="BN19" s="1004"/>
      <c r="BO19" s="1005" t="s">
        <v>122</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2541</v>
      </c>
      <c r="S20" s="1003"/>
      <c r="T20" s="1003"/>
      <c r="U20" s="1003"/>
      <c r="V20" s="1003"/>
      <c r="W20" s="1003"/>
      <c r="X20" s="1003"/>
      <c r="Y20" s="1004"/>
      <c r="Z20" s="1005">
        <v>0</v>
      </c>
      <c r="AA20" s="1005"/>
      <c r="AB20" s="1005"/>
      <c r="AC20" s="1005"/>
      <c r="AD20" s="1006">
        <v>2541</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t="s">
        <v>122</v>
      </c>
      <c r="BH20" s="1003"/>
      <c r="BI20" s="1003"/>
      <c r="BJ20" s="1003"/>
      <c r="BK20" s="1003"/>
      <c r="BL20" s="1003"/>
      <c r="BM20" s="1003"/>
      <c r="BN20" s="1004"/>
      <c r="BO20" s="1005" t="s">
        <v>122</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14560029</v>
      </c>
      <c r="CS20" s="1003"/>
      <c r="CT20" s="1003"/>
      <c r="CU20" s="1003"/>
      <c r="CV20" s="1003"/>
      <c r="CW20" s="1003"/>
      <c r="CX20" s="1003"/>
      <c r="CY20" s="1004"/>
      <c r="CZ20" s="1005">
        <v>100</v>
      </c>
      <c r="DA20" s="1005"/>
      <c r="DB20" s="1005"/>
      <c r="DC20" s="1005"/>
      <c r="DD20" s="1011">
        <v>4301016</v>
      </c>
      <c r="DE20" s="1003"/>
      <c r="DF20" s="1003"/>
      <c r="DG20" s="1003"/>
      <c r="DH20" s="1003"/>
      <c r="DI20" s="1003"/>
      <c r="DJ20" s="1003"/>
      <c r="DK20" s="1003"/>
      <c r="DL20" s="1003"/>
      <c r="DM20" s="1003"/>
      <c r="DN20" s="1003"/>
      <c r="DO20" s="1003"/>
      <c r="DP20" s="1004"/>
      <c r="DQ20" s="1011">
        <v>7851411</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5418268</v>
      </c>
      <c r="S21" s="1003"/>
      <c r="T21" s="1003"/>
      <c r="U21" s="1003"/>
      <c r="V21" s="1003"/>
      <c r="W21" s="1003"/>
      <c r="X21" s="1003"/>
      <c r="Y21" s="1004"/>
      <c r="Z21" s="1005">
        <v>34.4</v>
      </c>
      <c r="AA21" s="1005"/>
      <c r="AB21" s="1005"/>
      <c r="AC21" s="1005"/>
      <c r="AD21" s="1006">
        <v>4954223</v>
      </c>
      <c r="AE21" s="1006"/>
      <c r="AF21" s="1006"/>
      <c r="AG21" s="1006"/>
      <c r="AH21" s="1006"/>
      <c r="AI21" s="1006"/>
      <c r="AJ21" s="1006"/>
      <c r="AK21" s="1006"/>
      <c r="AL21" s="1007">
        <v>67.3</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t="s">
        <v>122</v>
      </c>
      <c r="BH21" s="1003"/>
      <c r="BI21" s="1003"/>
      <c r="BJ21" s="1003"/>
      <c r="BK21" s="1003"/>
      <c r="BL21" s="1003"/>
      <c r="BM21" s="1003"/>
      <c r="BN21" s="1004"/>
      <c r="BO21" s="1005" t="s">
        <v>122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4954223</v>
      </c>
      <c r="S22" s="1003"/>
      <c r="T22" s="1003"/>
      <c r="U22" s="1003"/>
      <c r="V22" s="1003"/>
      <c r="W22" s="1003"/>
      <c r="X22" s="1003"/>
      <c r="Y22" s="1004"/>
      <c r="Z22" s="1005">
        <v>31.4</v>
      </c>
      <c r="AA22" s="1005"/>
      <c r="AB22" s="1005"/>
      <c r="AC22" s="1005"/>
      <c r="AD22" s="1006">
        <v>4954223</v>
      </c>
      <c r="AE22" s="1006"/>
      <c r="AF22" s="1006"/>
      <c r="AG22" s="1006"/>
      <c r="AH22" s="1006"/>
      <c r="AI22" s="1006"/>
      <c r="AJ22" s="1006"/>
      <c r="AK22" s="1006"/>
      <c r="AL22" s="1007">
        <v>67.3</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464045</v>
      </c>
      <c r="S23" s="1003"/>
      <c r="T23" s="1003"/>
      <c r="U23" s="1003"/>
      <c r="V23" s="1003"/>
      <c r="W23" s="1003"/>
      <c r="X23" s="1003"/>
      <c r="Y23" s="1004"/>
      <c r="Z23" s="1005">
        <v>2.9</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5135453</v>
      </c>
      <c r="CS24" s="992"/>
      <c r="CT24" s="992"/>
      <c r="CU24" s="992"/>
      <c r="CV24" s="992"/>
      <c r="CW24" s="992"/>
      <c r="CX24" s="992"/>
      <c r="CY24" s="993"/>
      <c r="CZ24" s="996">
        <v>35.299999999999997</v>
      </c>
      <c r="DA24" s="997"/>
      <c r="DB24" s="997"/>
      <c r="DC24" s="1013"/>
      <c r="DD24" s="1032">
        <v>4178270</v>
      </c>
      <c r="DE24" s="992"/>
      <c r="DF24" s="992"/>
      <c r="DG24" s="992"/>
      <c r="DH24" s="992"/>
      <c r="DI24" s="992"/>
      <c r="DJ24" s="992"/>
      <c r="DK24" s="993"/>
      <c r="DL24" s="1032">
        <v>3371586</v>
      </c>
      <c r="DM24" s="992"/>
      <c r="DN24" s="992"/>
      <c r="DO24" s="992"/>
      <c r="DP24" s="992"/>
      <c r="DQ24" s="992"/>
      <c r="DR24" s="992"/>
      <c r="DS24" s="992"/>
      <c r="DT24" s="992"/>
      <c r="DU24" s="992"/>
      <c r="DV24" s="993"/>
      <c r="DW24" s="996">
        <v>45.7</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7822721</v>
      </c>
      <c r="S25" s="1003"/>
      <c r="T25" s="1003"/>
      <c r="U25" s="1003"/>
      <c r="V25" s="1003"/>
      <c r="W25" s="1003"/>
      <c r="X25" s="1003"/>
      <c r="Y25" s="1004"/>
      <c r="Z25" s="1005">
        <v>49.6</v>
      </c>
      <c r="AA25" s="1005"/>
      <c r="AB25" s="1005"/>
      <c r="AC25" s="1005"/>
      <c r="AD25" s="1006">
        <v>7358676</v>
      </c>
      <c r="AE25" s="1006"/>
      <c r="AF25" s="1006"/>
      <c r="AG25" s="1006"/>
      <c r="AH25" s="1006"/>
      <c r="AI25" s="1006"/>
      <c r="AJ25" s="1006"/>
      <c r="AK25" s="1006"/>
      <c r="AL25" s="1007">
        <v>100</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2014027</v>
      </c>
      <c r="CS25" s="1035"/>
      <c r="CT25" s="1035"/>
      <c r="CU25" s="1035"/>
      <c r="CV25" s="1035"/>
      <c r="CW25" s="1035"/>
      <c r="CX25" s="1035"/>
      <c r="CY25" s="1036"/>
      <c r="CZ25" s="1007">
        <v>13.8</v>
      </c>
      <c r="DA25" s="1033"/>
      <c r="DB25" s="1033"/>
      <c r="DC25" s="1037"/>
      <c r="DD25" s="1011">
        <v>1814227</v>
      </c>
      <c r="DE25" s="1035"/>
      <c r="DF25" s="1035"/>
      <c r="DG25" s="1035"/>
      <c r="DH25" s="1035"/>
      <c r="DI25" s="1035"/>
      <c r="DJ25" s="1035"/>
      <c r="DK25" s="1036"/>
      <c r="DL25" s="1011">
        <v>1732320</v>
      </c>
      <c r="DM25" s="1035"/>
      <c r="DN25" s="1035"/>
      <c r="DO25" s="1035"/>
      <c r="DP25" s="1035"/>
      <c r="DQ25" s="1035"/>
      <c r="DR25" s="1035"/>
      <c r="DS25" s="1035"/>
      <c r="DT25" s="1035"/>
      <c r="DU25" s="1035"/>
      <c r="DV25" s="1036"/>
      <c r="DW25" s="1007">
        <v>23.5</v>
      </c>
      <c r="DX25" s="1033"/>
      <c r="DY25" s="1033"/>
      <c r="DZ25" s="1033"/>
      <c r="EA25" s="1033"/>
      <c r="EB25" s="1033"/>
      <c r="EC25" s="1034"/>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1372</v>
      </c>
      <c r="S26" s="1003"/>
      <c r="T26" s="1003"/>
      <c r="U26" s="1003"/>
      <c r="V26" s="1003"/>
      <c r="W26" s="1003"/>
      <c r="X26" s="1003"/>
      <c r="Y26" s="1004"/>
      <c r="Z26" s="1005">
        <v>0</v>
      </c>
      <c r="AA26" s="1005"/>
      <c r="AB26" s="1005"/>
      <c r="AC26" s="1005"/>
      <c r="AD26" s="1006">
        <v>1372</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1068055</v>
      </c>
      <c r="CS26" s="1003"/>
      <c r="CT26" s="1003"/>
      <c r="CU26" s="1003"/>
      <c r="CV26" s="1003"/>
      <c r="CW26" s="1003"/>
      <c r="CX26" s="1003"/>
      <c r="CY26" s="1004"/>
      <c r="CZ26" s="1007">
        <v>7.3</v>
      </c>
      <c r="DA26" s="1033"/>
      <c r="DB26" s="1033"/>
      <c r="DC26" s="1037"/>
      <c r="DD26" s="1011">
        <v>954105</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3"/>
      <c r="DY26" s="1033"/>
      <c r="DZ26" s="1033"/>
      <c r="EA26" s="1033"/>
      <c r="EB26" s="1033"/>
      <c r="EC26" s="1034"/>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192051</v>
      </c>
      <c r="S27" s="1003"/>
      <c r="T27" s="1003"/>
      <c r="U27" s="1003"/>
      <c r="V27" s="1003"/>
      <c r="W27" s="1003"/>
      <c r="X27" s="1003"/>
      <c r="Y27" s="1004"/>
      <c r="Z27" s="1005">
        <v>1.2</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1699153</v>
      </c>
      <c r="BH27" s="1003"/>
      <c r="BI27" s="1003"/>
      <c r="BJ27" s="1003"/>
      <c r="BK27" s="1003"/>
      <c r="BL27" s="1003"/>
      <c r="BM27" s="1003"/>
      <c r="BN27" s="1004"/>
      <c r="BO27" s="1005">
        <v>100</v>
      </c>
      <c r="BP27" s="1005"/>
      <c r="BQ27" s="1005"/>
      <c r="BR27" s="1005"/>
      <c r="BS27" s="1006">
        <v>26294</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1296788</v>
      </c>
      <c r="CS27" s="1035"/>
      <c r="CT27" s="1035"/>
      <c r="CU27" s="1035"/>
      <c r="CV27" s="1035"/>
      <c r="CW27" s="1035"/>
      <c r="CX27" s="1035"/>
      <c r="CY27" s="1036"/>
      <c r="CZ27" s="1007">
        <v>8.9</v>
      </c>
      <c r="DA27" s="1033"/>
      <c r="DB27" s="1033"/>
      <c r="DC27" s="1037"/>
      <c r="DD27" s="1011">
        <v>539405</v>
      </c>
      <c r="DE27" s="1035"/>
      <c r="DF27" s="1035"/>
      <c r="DG27" s="1035"/>
      <c r="DH27" s="1035"/>
      <c r="DI27" s="1035"/>
      <c r="DJ27" s="1035"/>
      <c r="DK27" s="1036"/>
      <c r="DL27" s="1011">
        <v>313928</v>
      </c>
      <c r="DM27" s="1035"/>
      <c r="DN27" s="1035"/>
      <c r="DO27" s="1035"/>
      <c r="DP27" s="1035"/>
      <c r="DQ27" s="1035"/>
      <c r="DR27" s="1035"/>
      <c r="DS27" s="1035"/>
      <c r="DT27" s="1035"/>
      <c r="DU27" s="1035"/>
      <c r="DV27" s="1036"/>
      <c r="DW27" s="1007">
        <v>4.3</v>
      </c>
      <c r="DX27" s="1033"/>
      <c r="DY27" s="1033"/>
      <c r="DZ27" s="1033"/>
      <c r="EA27" s="1033"/>
      <c r="EB27" s="1033"/>
      <c r="EC27" s="1034"/>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196464</v>
      </c>
      <c r="S28" s="1003"/>
      <c r="T28" s="1003"/>
      <c r="U28" s="1003"/>
      <c r="V28" s="1003"/>
      <c r="W28" s="1003"/>
      <c r="X28" s="1003"/>
      <c r="Y28" s="1004"/>
      <c r="Z28" s="1005">
        <v>1.2</v>
      </c>
      <c r="AA28" s="1005"/>
      <c r="AB28" s="1005"/>
      <c r="AC28" s="1005"/>
      <c r="AD28" s="1006" t="s">
        <v>122</v>
      </c>
      <c r="AE28" s="1006"/>
      <c r="AF28" s="1006"/>
      <c r="AG28" s="1006"/>
      <c r="AH28" s="1006"/>
      <c r="AI28" s="1006"/>
      <c r="AJ28" s="1006"/>
      <c r="AK28" s="1006"/>
      <c r="AL28" s="1007" t="s">
        <v>122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1824638</v>
      </c>
      <c r="CS28" s="1003"/>
      <c r="CT28" s="1003"/>
      <c r="CU28" s="1003"/>
      <c r="CV28" s="1003"/>
      <c r="CW28" s="1003"/>
      <c r="CX28" s="1003"/>
      <c r="CY28" s="1004"/>
      <c r="CZ28" s="1007">
        <v>12.5</v>
      </c>
      <c r="DA28" s="1033"/>
      <c r="DB28" s="1033"/>
      <c r="DC28" s="1037"/>
      <c r="DD28" s="1011">
        <v>1824638</v>
      </c>
      <c r="DE28" s="1003"/>
      <c r="DF28" s="1003"/>
      <c r="DG28" s="1003"/>
      <c r="DH28" s="1003"/>
      <c r="DI28" s="1003"/>
      <c r="DJ28" s="1003"/>
      <c r="DK28" s="1004"/>
      <c r="DL28" s="1011">
        <v>1325338</v>
      </c>
      <c r="DM28" s="1003"/>
      <c r="DN28" s="1003"/>
      <c r="DO28" s="1003"/>
      <c r="DP28" s="1003"/>
      <c r="DQ28" s="1003"/>
      <c r="DR28" s="1003"/>
      <c r="DS28" s="1003"/>
      <c r="DT28" s="1003"/>
      <c r="DU28" s="1003"/>
      <c r="DV28" s="1004"/>
      <c r="DW28" s="1007">
        <v>18</v>
      </c>
      <c r="DX28" s="1033"/>
      <c r="DY28" s="1033"/>
      <c r="DZ28" s="1033"/>
      <c r="EA28" s="1033"/>
      <c r="EB28" s="1033"/>
      <c r="EC28" s="1034"/>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16952</v>
      </c>
      <c r="S29" s="1003"/>
      <c r="T29" s="1003"/>
      <c r="U29" s="1003"/>
      <c r="V29" s="1003"/>
      <c r="W29" s="1003"/>
      <c r="X29" s="1003"/>
      <c r="Y29" s="1004"/>
      <c r="Z29" s="1005">
        <v>0.1</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1824039</v>
      </c>
      <c r="CS29" s="1035"/>
      <c r="CT29" s="1035"/>
      <c r="CU29" s="1035"/>
      <c r="CV29" s="1035"/>
      <c r="CW29" s="1035"/>
      <c r="CX29" s="1035"/>
      <c r="CY29" s="1036"/>
      <c r="CZ29" s="1007">
        <v>12.5</v>
      </c>
      <c r="DA29" s="1033"/>
      <c r="DB29" s="1033"/>
      <c r="DC29" s="1037"/>
      <c r="DD29" s="1011">
        <v>1824039</v>
      </c>
      <c r="DE29" s="1035"/>
      <c r="DF29" s="1035"/>
      <c r="DG29" s="1035"/>
      <c r="DH29" s="1035"/>
      <c r="DI29" s="1035"/>
      <c r="DJ29" s="1035"/>
      <c r="DK29" s="1036"/>
      <c r="DL29" s="1011">
        <v>1324739</v>
      </c>
      <c r="DM29" s="1035"/>
      <c r="DN29" s="1035"/>
      <c r="DO29" s="1035"/>
      <c r="DP29" s="1035"/>
      <c r="DQ29" s="1035"/>
      <c r="DR29" s="1035"/>
      <c r="DS29" s="1035"/>
      <c r="DT29" s="1035"/>
      <c r="DU29" s="1035"/>
      <c r="DV29" s="1036"/>
      <c r="DW29" s="1007">
        <v>18</v>
      </c>
      <c r="DX29" s="1033"/>
      <c r="DY29" s="1033"/>
      <c r="DZ29" s="1033"/>
      <c r="EA29" s="1033"/>
      <c r="EB29" s="1033"/>
      <c r="EC29" s="1034"/>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971052</v>
      </c>
      <c r="S30" s="1003"/>
      <c r="T30" s="1003"/>
      <c r="U30" s="1003"/>
      <c r="V30" s="1003"/>
      <c r="W30" s="1003"/>
      <c r="X30" s="1003"/>
      <c r="Y30" s="1004"/>
      <c r="Z30" s="1005">
        <v>6.2</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1757401</v>
      </c>
      <c r="CS30" s="1003"/>
      <c r="CT30" s="1003"/>
      <c r="CU30" s="1003"/>
      <c r="CV30" s="1003"/>
      <c r="CW30" s="1003"/>
      <c r="CX30" s="1003"/>
      <c r="CY30" s="1004"/>
      <c r="CZ30" s="1007">
        <v>12.1</v>
      </c>
      <c r="DA30" s="1033"/>
      <c r="DB30" s="1033"/>
      <c r="DC30" s="1037"/>
      <c r="DD30" s="1011">
        <v>1757401</v>
      </c>
      <c r="DE30" s="1003"/>
      <c r="DF30" s="1003"/>
      <c r="DG30" s="1003"/>
      <c r="DH30" s="1003"/>
      <c r="DI30" s="1003"/>
      <c r="DJ30" s="1003"/>
      <c r="DK30" s="1004"/>
      <c r="DL30" s="1011">
        <v>1258101</v>
      </c>
      <c r="DM30" s="1003"/>
      <c r="DN30" s="1003"/>
      <c r="DO30" s="1003"/>
      <c r="DP30" s="1003"/>
      <c r="DQ30" s="1003"/>
      <c r="DR30" s="1003"/>
      <c r="DS30" s="1003"/>
      <c r="DT30" s="1003"/>
      <c r="DU30" s="1003"/>
      <c r="DV30" s="1004"/>
      <c r="DW30" s="1007">
        <v>17.100000000000001</v>
      </c>
      <c r="DX30" s="1033"/>
      <c r="DY30" s="1033"/>
      <c r="DZ30" s="1033"/>
      <c r="EA30" s="1033"/>
      <c r="EB30" s="1033"/>
      <c r="EC30" s="1034"/>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99.3</v>
      </c>
      <c r="BH31" s="1046"/>
      <c r="BI31" s="1046"/>
      <c r="BJ31" s="1046"/>
      <c r="BK31" s="1046"/>
      <c r="BL31" s="1046"/>
      <c r="BM31" s="997">
        <v>97.8</v>
      </c>
      <c r="BN31" s="1046"/>
      <c r="BO31" s="1046"/>
      <c r="BP31" s="1046"/>
      <c r="BQ31" s="1047"/>
      <c r="BR31" s="1058">
        <v>99.4</v>
      </c>
      <c r="BS31" s="1046"/>
      <c r="BT31" s="1046"/>
      <c r="BU31" s="1046"/>
      <c r="BV31" s="1046"/>
      <c r="BW31" s="1046"/>
      <c r="BX31" s="997">
        <v>98.1</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66638</v>
      </c>
      <c r="CS31" s="1035"/>
      <c r="CT31" s="1035"/>
      <c r="CU31" s="1035"/>
      <c r="CV31" s="1035"/>
      <c r="CW31" s="1035"/>
      <c r="CX31" s="1035"/>
      <c r="CY31" s="1036"/>
      <c r="CZ31" s="1007">
        <v>0.5</v>
      </c>
      <c r="DA31" s="1033"/>
      <c r="DB31" s="1033"/>
      <c r="DC31" s="1037"/>
      <c r="DD31" s="1011">
        <v>66638</v>
      </c>
      <c r="DE31" s="1035"/>
      <c r="DF31" s="1035"/>
      <c r="DG31" s="1035"/>
      <c r="DH31" s="1035"/>
      <c r="DI31" s="1035"/>
      <c r="DJ31" s="1035"/>
      <c r="DK31" s="1036"/>
      <c r="DL31" s="1011">
        <v>66638</v>
      </c>
      <c r="DM31" s="1035"/>
      <c r="DN31" s="1035"/>
      <c r="DO31" s="1035"/>
      <c r="DP31" s="1035"/>
      <c r="DQ31" s="1035"/>
      <c r="DR31" s="1035"/>
      <c r="DS31" s="1035"/>
      <c r="DT31" s="1035"/>
      <c r="DU31" s="1035"/>
      <c r="DV31" s="1036"/>
      <c r="DW31" s="1007">
        <v>0.9</v>
      </c>
      <c r="DX31" s="1033"/>
      <c r="DY31" s="1033"/>
      <c r="DZ31" s="1033"/>
      <c r="EA31" s="1033"/>
      <c r="EB31" s="1033"/>
      <c r="EC31" s="1034"/>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912769</v>
      </c>
      <c r="S32" s="1003"/>
      <c r="T32" s="1003"/>
      <c r="U32" s="1003"/>
      <c r="V32" s="1003"/>
      <c r="W32" s="1003"/>
      <c r="X32" s="1003"/>
      <c r="Y32" s="1004"/>
      <c r="Z32" s="1005">
        <v>5.8</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99.1</v>
      </c>
      <c r="BH32" s="1035"/>
      <c r="BI32" s="1035"/>
      <c r="BJ32" s="1035"/>
      <c r="BK32" s="1035"/>
      <c r="BL32" s="1035"/>
      <c r="BM32" s="1008">
        <v>97.3</v>
      </c>
      <c r="BN32" s="1035"/>
      <c r="BO32" s="1035"/>
      <c r="BP32" s="1035"/>
      <c r="BQ32" s="1057"/>
      <c r="BR32" s="1059">
        <v>99.3</v>
      </c>
      <c r="BS32" s="1035"/>
      <c r="BT32" s="1035"/>
      <c r="BU32" s="1035"/>
      <c r="BV32" s="1035"/>
      <c r="BW32" s="1035"/>
      <c r="BX32" s="1008">
        <v>97.9</v>
      </c>
      <c r="BY32" s="1035"/>
      <c r="BZ32" s="1035"/>
      <c r="CA32" s="1035"/>
      <c r="CB32" s="1057"/>
      <c r="CD32" s="1042"/>
      <c r="CE32" s="1043"/>
      <c r="CF32" s="999" t="s">
        <v>304</v>
      </c>
      <c r="CG32" s="1000"/>
      <c r="CH32" s="1000"/>
      <c r="CI32" s="1000"/>
      <c r="CJ32" s="1000"/>
      <c r="CK32" s="1000"/>
      <c r="CL32" s="1000"/>
      <c r="CM32" s="1000"/>
      <c r="CN32" s="1000"/>
      <c r="CO32" s="1000"/>
      <c r="CP32" s="1000"/>
      <c r="CQ32" s="1001"/>
      <c r="CR32" s="1002">
        <v>599</v>
      </c>
      <c r="CS32" s="1003"/>
      <c r="CT32" s="1003"/>
      <c r="CU32" s="1003"/>
      <c r="CV32" s="1003"/>
      <c r="CW32" s="1003"/>
      <c r="CX32" s="1003"/>
      <c r="CY32" s="1004"/>
      <c r="CZ32" s="1007">
        <v>0</v>
      </c>
      <c r="DA32" s="1033"/>
      <c r="DB32" s="1033"/>
      <c r="DC32" s="1037"/>
      <c r="DD32" s="1011">
        <v>599</v>
      </c>
      <c r="DE32" s="1003"/>
      <c r="DF32" s="1003"/>
      <c r="DG32" s="1003"/>
      <c r="DH32" s="1003"/>
      <c r="DI32" s="1003"/>
      <c r="DJ32" s="1003"/>
      <c r="DK32" s="1004"/>
      <c r="DL32" s="1011">
        <v>599</v>
      </c>
      <c r="DM32" s="1003"/>
      <c r="DN32" s="1003"/>
      <c r="DO32" s="1003"/>
      <c r="DP32" s="1003"/>
      <c r="DQ32" s="1003"/>
      <c r="DR32" s="1003"/>
      <c r="DS32" s="1003"/>
      <c r="DT32" s="1003"/>
      <c r="DU32" s="1003"/>
      <c r="DV32" s="1004"/>
      <c r="DW32" s="1007">
        <v>0</v>
      </c>
      <c r="DX32" s="1033"/>
      <c r="DY32" s="1033"/>
      <c r="DZ32" s="1033"/>
      <c r="EA32" s="1033"/>
      <c r="EB32" s="1033"/>
      <c r="EC32" s="1034"/>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79000</v>
      </c>
      <c r="S33" s="1003"/>
      <c r="T33" s="1003"/>
      <c r="U33" s="1003"/>
      <c r="V33" s="1003"/>
      <c r="W33" s="1003"/>
      <c r="X33" s="1003"/>
      <c r="Y33" s="1004"/>
      <c r="Z33" s="1005">
        <v>0.5</v>
      </c>
      <c r="AA33" s="1005"/>
      <c r="AB33" s="1005"/>
      <c r="AC33" s="1005"/>
      <c r="AD33" s="1006" t="s">
        <v>122</v>
      </c>
      <c r="AE33" s="1006"/>
      <c r="AF33" s="1006"/>
      <c r="AG33" s="1006"/>
      <c r="AH33" s="1006"/>
      <c r="AI33" s="1006"/>
      <c r="AJ33" s="1006"/>
      <c r="AK33" s="1006"/>
      <c r="AL33" s="1007" t="s">
        <v>122</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99.4</v>
      </c>
      <c r="BH33" s="1061"/>
      <c r="BI33" s="1061"/>
      <c r="BJ33" s="1061"/>
      <c r="BK33" s="1061"/>
      <c r="BL33" s="1061"/>
      <c r="BM33" s="1062">
        <v>98</v>
      </c>
      <c r="BN33" s="1061"/>
      <c r="BO33" s="1061"/>
      <c r="BP33" s="1061"/>
      <c r="BQ33" s="1063"/>
      <c r="BR33" s="1060">
        <v>99.5</v>
      </c>
      <c r="BS33" s="1061"/>
      <c r="BT33" s="1061"/>
      <c r="BU33" s="1061"/>
      <c r="BV33" s="1061"/>
      <c r="BW33" s="1061"/>
      <c r="BX33" s="1062">
        <v>98.2</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5049124</v>
      </c>
      <c r="CS33" s="1035"/>
      <c r="CT33" s="1035"/>
      <c r="CU33" s="1035"/>
      <c r="CV33" s="1035"/>
      <c r="CW33" s="1035"/>
      <c r="CX33" s="1035"/>
      <c r="CY33" s="1036"/>
      <c r="CZ33" s="1007">
        <v>34.700000000000003</v>
      </c>
      <c r="DA33" s="1033"/>
      <c r="DB33" s="1033"/>
      <c r="DC33" s="1037"/>
      <c r="DD33" s="1011">
        <v>3328054</v>
      </c>
      <c r="DE33" s="1035"/>
      <c r="DF33" s="1035"/>
      <c r="DG33" s="1035"/>
      <c r="DH33" s="1035"/>
      <c r="DI33" s="1035"/>
      <c r="DJ33" s="1035"/>
      <c r="DK33" s="1036"/>
      <c r="DL33" s="1011">
        <v>2737127</v>
      </c>
      <c r="DM33" s="1035"/>
      <c r="DN33" s="1035"/>
      <c r="DO33" s="1035"/>
      <c r="DP33" s="1035"/>
      <c r="DQ33" s="1035"/>
      <c r="DR33" s="1035"/>
      <c r="DS33" s="1035"/>
      <c r="DT33" s="1035"/>
      <c r="DU33" s="1035"/>
      <c r="DV33" s="1036"/>
      <c r="DW33" s="1007">
        <v>37.1</v>
      </c>
      <c r="DX33" s="1033"/>
      <c r="DY33" s="1033"/>
      <c r="DZ33" s="1033"/>
      <c r="EA33" s="1033"/>
      <c r="EB33" s="1033"/>
      <c r="EC33" s="1034"/>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120467</v>
      </c>
      <c r="S34" s="1003"/>
      <c r="T34" s="1003"/>
      <c r="U34" s="1003"/>
      <c r="V34" s="1003"/>
      <c r="W34" s="1003"/>
      <c r="X34" s="1003"/>
      <c r="Y34" s="1004"/>
      <c r="Z34" s="1005">
        <v>0.8</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2010821</v>
      </c>
      <c r="CS34" s="1003"/>
      <c r="CT34" s="1003"/>
      <c r="CU34" s="1003"/>
      <c r="CV34" s="1003"/>
      <c r="CW34" s="1003"/>
      <c r="CX34" s="1003"/>
      <c r="CY34" s="1004"/>
      <c r="CZ34" s="1007">
        <v>13.8</v>
      </c>
      <c r="DA34" s="1033"/>
      <c r="DB34" s="1033"/>
      <c r="DC34" s="1037"/>
      <c r="DD34" s="1011">
        <v>1155940</v>
      </c>
      <c r="DE34" s="1003"/>
      <c r="DF34" s="1003"/>
      <c r="DG34" s="1003"/>
      <c r="DH34" s="1003"/>
      <c r="DI34" s="1003"/>
      <c r="DJ34" s="1003"/>
      <c r="DK34" s="1004"/>
      <c r="DL34" s="1011">
        <v>840095</v>
      </c>
      <c r="DM34" s="1003"/>
      <c r="DN34" s="1003"/>
      <c r="DO34" s="1003"/>
      <c r="DP34" s="1003"/>
      <c r="DQ34" s="1003"/>
      <c r="DR34" s="1003"/>
      <c r="DS34" s="1003"/>
      <c r="DT34" s="1003"/>
      <c r="DU34" s="1003"/>
      <c r="DV34" s="1004"/>
      <c r="DW34" s="1007">
        <v>11.4</v>
      </c>
      <c r="DX34" s="1033"/>
      <c r="DY34" s="1033"/>
      <c r="DZ34" s="1033"/>
      <c r="EA34" s="1033"/>
      <c r="EB34" s="1033"/>
      <c r="EC34" s="1034"/>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1256006</v>
      </c>
      <c r="S35" s="1003"/>
      <c r="T35" s="1003"/>
      <c r="U35" s="1003"/>
      <c r="V35" s="1003"/>
      <c r="W35" s="1003"/>
      <c r="X35" s="1003"/>
      <c r="Y35" s="1004"/>
      <c r="Z35" s="1005">
        <v>8</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23314</v>
      </c>
      <c r="CS35" s="1035"/>
      <c r="CT35" s="1035"/>
      <c r="CU35" s="1035"/>
      <c r="CV35" s="1035"/>
      <c r="CW35" s="1035"/>
      <c r="CX35" s="1035"/>
      <c r="CY35" s="1036"/>
      <c r="CZ35" s="1007">
        <v>0.2</v>
      </c>
      <c r="DA35" s="1033"/>
      <c r="DB35" s="1033"/>
      <c r="DC35" s="1037"/>
      <c r="DD35" s="1011">
        <v>18797</v>
      </c>
      <c r="DE35" s="1035"/>
      <c r="DF35" s="1035"/>
      <c r="DG35" s="1035"/>
      <c r="DH35" s="1035"/>
      <c r="DI35" s="1035"/>
      <c r="DJ35" s="1035"/>
      <c r="DK35" s="1036"/>
      <c r="DL35" s="1011">
        <v>7832</v>
      </c>
      <c r="DM35" s="1035"/>
      <c r="DN35" s="1035"/>
      <c r="DO35" s="1035"/>
      <c r="DP35" s="1035"/>
      <c r="DQ35" s="1035"/>
      <c r="DR35" s="1035"/>
      <c r="DS35" s="1035"/>
      <c r="DT35" s="1035"/>
      <c r="DU35" s="1035"/>
      <c r="DV35" s="1036"/>
      <c r="DW35" s="1007">
        <v>0.1</v>
      </c>
      <c r="DX35" s="1033"/>
      <c r="DY35" s="1033"/>
      <c r="DZ35" s="1033"/>
      <c r="EA35" s="1033"/>
      <c r="EB35" s="1033"/>
      <c r="EC35" s="1034"/>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453031</v>
      </c>
      <c r="S36" s="1003"/>
      <c r="T36" s="1003"/>
      <c r="U36" s="1003"/>
      <c r="V36" s="1003"/>
      <c r="W36" s="1003"/>
      <c r="X36" s="1003"/>
      <c r="Y36" s="1004"/>
      <c r="Z36" s="1005">
        <v>2.9</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1642880</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31012</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1908598</v>
      </c>
      <c r="CS36" s="1003"/>
      <c r="CT36" s="1003"/>
      <c r="CU36" s="1003"/>
      <c r="CV36" s="1003"/>
      <c r="CW36" s="1003"/>
      <c r="CX36" s="1003"/>
      <c r="CY36" s="1004"/>
      <c r="CZ36" s="1007">
        <v>13.1</v>
      </c>
      <c r="DA36" s="1033"/>
      <c r="DB36" s="1033"/>
      <c r="DC36" s="1037"/>
      <c r="DD36" s="1011">
        <v>1300698</v>
      </c>
      <c r="DE36" s="1003"/>
      <c r="DF36" s="1003"/>
      <c r="DG36" s="1003"/>
      <c r="DH36" s="1003"/>
      <c r="DI36" s="1003"/>
      <c r="DJ36" s="1003"/>
      <c r="DK36" s="1004"/>
      <c r="DL36" s="1011">
        <v>1182796</v>
      </c>
      <c r="DM36" s="1003"/>
      <c r="DN36" s="1003"/>
      <c r="DO36" s="1003"/>
      <c r="DP36" s="1003"/>
      <c r="DQ36" s="1003"/>
      <c r="DR36" s="1003"/>
      <c r="DS36" s="1003"/>
      <c r="DT36" s="1003"/>
      <c r="DU36" s="1003"/>
      <c r="DV36" s="1004"/>
      <c r="DW36" s="1007">
        <v>16</v>
      </c>
      <c r="DX36" s="1033"/>
      <c r="DY36" s="1033"/>
      <c r="DZ36" s="1033"/>
      <c r="EA36" s="1033"/>
      <c r="EB36" s="1033"/>
      <c r="EC36" s="1034"/>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192660</v>
      </c>
      <c r="S37" s="1003"/>
      <c r="T37" s="1003"/>
      <c r="U37" s="1003"/>
      <c r="V37" s="1003"/>
      <c r="W37" s="1003"/>
      <c r="X37" s="1003"/>
      <c r="Y37" s="1004"/>
      <c r="Z37" s="1005">
        <v>1.2</v>
      </c>
      <c r="AA37" s="1005"/>
      <c r="AB37" s="1005"/>
      <c r="AC37" s="1005"/>
      <c r="AD37" s="1006">
        <v>1065</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469583</v>
      </c>
      <c r="BA37" s="1003"/>
      <c r="BB37" s="1003"/>
      <c r="BC37" s="1003"/>
      <c r="BD37" s="1035"/>
      <c r="BE37" s="1035"/>
      <c r="BF37" s="1057"/>
      <c r="BG37" s="999" t="s">
        <v>320</v>
      </c>
      <c r="BH37" s="1000"/>
      <c r="BI37" s="1000"/>
      <c r="BJ37" s="1000"/>
      <c r="BK37" s="1000"/>
      <c r="BL37" s="1000"/>
      <c r="BM37" s="1000"/>
      <c r="BN37" s="1000"/>
      <c r="BO37" s="1000"/>
      <c r="BP37" s="1000"/>
      <c r="BQ37" s="1000"/>
      <c r="BR37" s="1000"/>
      <c r="BS37" s="1000"/>
      <c r="BT37" s="1000"/>
      <c r="BU37" s="1001"/>
      <c r="BV37" s="1002">
        <v>2866</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428047</v>
      </c>
      <c r="CS37" s="1035"/>
      <c r="CT37" s="1035"/>
      <c r="CU37" s="1035"/>
      <c r="CV37" s="1035"/>
      <c r="CW37" s="1035"/>
      <c r="CX37" s="1035"/>
      <c r="CY37" s="1036"/>
      <c r="CZ37" s="1007">
        <v>2.9</v>
      </c>
      <c r="DA37" s="1033"/>
      <c r="DB37" s="1033"/>
      <c r="DC37" s="1037"/>
      <c r="DD37" s="1011">
        <v>411679</v>
      </c>
      <c r="DE37" s="1035"/>
      <c r="DF37" s="1035"/>
      <c r="DG37" s="1035"/>
      <c r="DH37" s="1035"/>
      <c r="DI37" s="1035"/>
      <c r="DJ37" s="1035"/>
      <c r="DK37" s="1036"/>
      <c r="DL37" s="1011">
        <v>406048</v>
      </c>
      <c r="DM37" s="1035"/>
      <c r="DN37" s="1035"/>
      <c r="DO37" s="1035"/>
      <c r="DP37" s="1035"/>
      <c r="DQ37" s="1035"/>
      <c r="DR37" s="1035"/>
      <c r="DS37" s="1035"/>
      <c r="DT37" s="1035"/>
      <c r="DU37" s="1035"/>
      <c r="DV37" s="1036"/>
      <c r="DW37" s="1007">
        <v>5.5</v>
      </c>
      <c r="DX37" s="1033"/>
      <c r="DY37" s="1033"/>
      <c r="DZ37" s="1033"/>
      <c r="EA37" s="1033"/>
      <c r="EB37" s="1033"/>
      <c r="EC37" s="1034"/>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3542624</v>
      </c>
      <c r="S38" s="1003"/>
      <c r="T38" s="1003"/>
      <c r="U38" s="1003"/>
      <c r="V38" s="1003"/>
      <c r="W38" s="1003"/>
      <c r="X38" s="1003"/>
      <c r="Y38" s="1004"/>
      <c r="Z38" s="1005">
        <v>22.5</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409604</v>
      </c>
      <c r="BA38" s="1003"/>
      <c r="BB38" s="1003"/>
      <c r="BC38" s="1003"/>
      <c r="BD38" s="1035"/>
      <c r="BE38" s="1035"/>
      <c r="BF38" s="1057"/>
      <c r="BG38" s="999" t="s">
        <v>324</v>
      </c>
      <c r="BH38" s="1000"/>
      <c r="BI38" s="1000"/>
      <c r="BJ38" s="1000"/>
      <c r="BK38" s="1000"/>
      <c r="BL38" s="1000"/>
      <c r="BM38" s="1000"/>
      <c r="BN38" s="1000"/>
      <c r="BO38" s="1000"/>
      <c r="BP38" s="1000"/>
      <c r="BQ38" s="1000"/>
      <c r="BR38" s="1000"/>
      <c r="BS38" s="1000"/>
      <c r="BT38" s="1000"/>
      <c r="BU38" s="1001"/>
      <c r="BV38" s="1002">
        <v>1770</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763693</v>
      </c>
      <c r="CS38" s="1003"/>
      <c r="CT38" s="1003"/>
      <c r="CU38" s="1003"/>
      <c r="CV38" s="1003"/>
      <c r="CW38" s="1003"/>
      <c r="CX38" s="1003"/>
      <c r="CY38" s="1004"/>
      <c r="CZ38" s="1007">
        <v>5.2</v>
      </c>
      <c r="DA38" s="1033"/>
      <c r="DB38" s="1033"/>
      <c r="DC38" s="1037"/>
      <c r="DD38" s="1011">
        <v>623947</v>
      </c>
      <c r="DE38" s="1003"/>
      <c r="DF38" s="1003"/>
      <c r="DG38" s="1003"/>
      <c r="DH38" s="1003"/>
      <c r="DI38" s="1003"/>
      <c r="DJ38" s="1003"/>
      <c r="DK38" s="1004"/>
      <c r="DL38" s="1011">
        <v>548017</v>
      </c>
      <c r="DM38" s="1003"/>
      <c r="DN38" s="1003"/>
      <c r="DO38" s="1003"/>
      <c r="DP38" s="1003"/>
      <c r="DQ38" s="1003"/>
      <c r="DR38" s="1003"/>
      <c r="DS38" s="1003"/>
      <c r="DT38" s="1003"/>
      <c r="DU38" s="1003"/>
      <c r="DV38" s="1004"/>
      <c r="DW38" s="1007">
        <v>7.4</v>
      </c>
      <c r="DX38" s="1033"/>
      <c r="DY38" s="1033"/>
      <c r="DZ38" s="1033"/>
      <c r="EA38" s="1033"/>
      <c r="EB38" s="1033"/>
      <c r="EC38" s="1034"/>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10003</v>
      </c>
      <c r="BA39" s="1003"/>
      <c r="BB39" s="1003"/>
      <c r="BC39" s="1003"/>
      <c r="BD39" s="1035"/>
      <c r="BE39" s="1035"/>
      <c r="BF39" s="1057"/>
      <c r="BG39" s="999" t="s">
        <v>328</v>
      </c>
      <c r="BH39" s="1000"/>
      <c r="BI39" s="1000"/>
      <c r="BJ39" s="1000"/>
      <c r="BK39" s="1000"/>
      <c r="BL39" s="1000"/>
      <c r="BM39" s="1000"/>
      <c r="BN39" s="1000"/>
      <c r="BO39" s="1000"/>
      <c r="BP39" s="1000"/>
      <c r="BQ39" s="1000"/>
      <c r="BR39" s="1000"/>
      <c r="BS39" s="1000"/>
      <c r="BT39" s="1000"/>
      <c r="BU39" s="1001"/>
      <c r="BV39" s="1002">
        <v>2461</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158886</v>
      </c>
      <c r="CS39" s="1035"/>
      <c r="CT39" s="1035"/>
      <c r="CU39" s="1035"/>
      <c r="CV39" s="1035"/>
      <c r="CW39" s="1035"/>
      <c r="CX39" s="1035"/>
      <c r="CY39" s="1036"/>
      <c r="CZ39" s="1007">
        <v>1.1000000000000001</v>
      </c>
      <c r="DA39" s="1033"/>
      <c r="DB39" s="1033"/>
      <c r="DC39" s="1037"/>
      <c r="DD39" s="1011">
        <v>70260</v>
      </c>
      <c r="DE39" s="1035"/>
      <c r="DF39" s="1035"/>
      <c r="DG39" s="1035"/>
      <c r="DH39" s="1035"/>
      <c r="DI39" s="1035"/>
      <c r="DJ39" s="1035"/>
      <c r="DK39" s="1036"/>
      <c r="DL39" s="1011" t="s">
        <v>122</v>
      </c>
      <c r="DM39" s="1035"/>
      <c r="DN39" s="1035"/>
      <c r="DO39" s="1035"/>
      <c r="DP39" s="1035"/>
      <c r="DQ39" s="1035"/>
      <c r="DR39" s="1035"/>
      <c r="DS39" s="1035"/>
      <c r="DT39" s="1035"/>
      <c r="DU39" s="1035"/>
      <c r="DV39" s="1036"/>
      <c r="DW39" s="1007" t="s">
        <v>122</v>
      </c>
      <c r="DX39" s="1033"/>
      <c r="DY39" s="1033"/>
      <c r="DZ39" s="1033"/>
      <c r="EA39" s="1033"/>
      <c r="EB39" s="1033"/>
      <c r="EC39" s="1034"/>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14524</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4121</v>
      </c>
      <c r="BA40" s="1003"/>
      <c r="BB40" s="1003"/>
      <c r="BC40" s="1003"/>
      <c r="BD40" s="1035"/>
      <c r="BE40" s="1035"/>
      <c r="BF40" s="1057"/>
      <c r="BG40" s="1050" t="s">
        <v>332</v>
      </c>
      <c r="BH40" s="1051"/>
      <c r="BI40" s="1051"/>
      <c r="BJ40" s="1051"/>
      <c r="BK40" s="1051"/>
      <c r="BL40" s="205"/>
      <c r="BM40" s="1000" t="s">
        <v>333</v>
      </c>
      <c r="BN40" s="1000"/>
      <c r="BO40" s="1000"/>
      <c r="BP40" s="1000"/>
      <c r="BQ40" s="1000"/>
      <c r="BR40" s="1000"/>
      <c r="BS40" s="1000"/>
      <c r="BT40" s="1000"/>
      <c r="BU40" s="1001"/>
      <c r="BV40" s="1002">
        <v>80</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183812</v>
      </c>
      <c r="CS40" s="1003"/>
      <c r="CT40" s="1003"/>
      <c r="CU40" s="1003"/>
      <c r="CV40" s="1003"/>
      <c r="CW40" s="1003"/>
      <c r="CX40" s="1003"/>
      <c r="CY40" s="1004"/>
      <c r="CZ40" s="1007">
        <v>1.3</v>
      </c>
      <c r="DA40" s="1033"/>
      <c r="DB40" s="1033"/>
      <c r="DC40" s="1037"/>
      <c r="DD40" s="1011">
        <v>158412</v>
      </c>
      <c r="DE40" s="1003"/>
      <c r="DF40" s="1003"/>
      <c r="DG40" s="1003"/>
      <c r="DH40" s="1003"/>
      <c r="DI40" s="1003"/>
      <c r="DJ40" s="1003"/>
      <c r="DK40" s="1004"/>
      <c r="DL40" s="1011">
        <v>158387</v>
      </c>
      <c r="DM40" s="1003"/>
      <c r="DN40" s="1003"/>
      <c r="DO40" s="1003"/>
      <c r="DP40" s="1003"/>
      <c r="DQ40" s="1003"/>
      <c r="DR40" s="1003"/>
      <c r="DS40" s="1003"/>
      <c r="DT40" s="1003"/>
      <c r="DU40" s="1003"/>
      <c r="DV40" s="1004"/>
      <c r="DW40" s="1007">
        <v>2.1</v>
      </c>
      <c r="DX40" s="1033"/>
      <c r="DY40" s="1033"/>
      <c r="DZ40" s="1033"/>
      <c r="EA40" s="1033"/>
      <c r="EB40" s="1033"/>
      <c r="EC40" s="1034"/>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15757169</v>
      </c>
      <c r="S41" s="1075"/>
      <c r="T41" s="1075"/>
      <c r="U41" s="1075"/>
      <c r="V41" s="1075"/>
      <c r="W41" s="1075"/>
      <c r="X41" s="1075"/>
      <c r="Y41" s="1079"/>
      <c r="Z41" s="1080">
        <v>100</v>
      </c>
      <c r="AA41" s="1080"/>
      <c r="AB41" s="1080"/>
      <c r="AC41" s="1080"/>
      <c r="AD41" s="1081">
        <v>7361113</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140791</v>
      </c>
      <c r="BA41" s="1003"/>
      <c r="BB41" s="1003"/>
      <c r="BC41" s="1003"/>
      <c r="BD41" s="1035"/>
      <c r="BE41" s="1035"/>
      <c r="BF41" s="1057"/>
      <c r="BG41" s="1050"/>
      <c r="BH41" s="1051"/>
      <c r="BI41" s="1051"/>
      <c r="BJ41" s="1051"/>
      <c r="BK41" s="1051"/>
      <c r="BL41" s="205"/>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5"/>
      <c r="CT41" s="1035"/>
      <c r="CU41" s="1035"/>
      <c r="CV41" s="1035"/>
      <c r="CW41" s="1035"/>
      <c r="CX41" s="1035"/>
      <c r="CY41" s="1036"/>
      <c r="CZ41" s="1007" t="s">
        <v>122</v>
      </c>
      <c r="DA41" s="1033"/>
      <c r="DB41" s="1033"/>
      <c r="DC41" s="1037"/>
      <c r="DD41" s="1011" t="s">
        <v>122</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608778</v>
      </c>
      <c r="BA42" s="1075"/>
      <c r="BB42" s="1075"/>
      <c r="BC42" s="1075"/>
      <c r="BD42" s="1061"/>
      <c r="BE42" s="1061"/>
      <c r="BF42" s="1063"/>
      <c r="BG42" s="1052"/>
      <c r="BH42" s="1053"/>
      <c r="BI42" s="1053"/>
      <c r="BJ42" s="1053"/>
      <c r="BK42" s="1053"/>
      <c r="BL42" s="206"/>
      <c r="BM42" s="1024" t="s">
        <v>340</v>
      </c>
      <c r="BN42" s="1024"/>
      <c r="BO42" s="1024"/>
      <c r="BP42" s="1024"/>
      <c r="BQ42" s="1024"/>
      <c r="BR42" s="1024"/>
      <c r="BS42" s="1024"/>
      <c r="BT42" s="1024"/>
      <c r="BU42" s="1025"/>
      <c r="BV42" s="1074">
        <v>462</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4375452</v>
      </c>
      <c r="CS42" s="1035"/>
      <c r="CT42" s="1035"/>
      <c r="CU42" s="1035"/>
      <c r="CV42" s="1035"/>
      <c r="CW42" s="1035"/>
      <c r="CX42" s="1035"/>
      <c r="CY42" s="1036"/>
      <c r="CZ42" s="1007">
        <v>30.1</v>
      </c>
      <c r="DA42" s="1033"/>
      <c r="DB42" s="1033"/>
      <c r="DC42" s="1037"/>
      <c r="DD42" s="1011">
        <v>345087</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60792</v>
      </c>
      <c r="CS43" s="1035"/>
      <c r="CT43" s="1035"/>
      <c r="CU43" s="1035"/>
      <c r="CV43" s="1035"/>
      <c r="CW43" s="1035"/>
      <c r="CX43" s="1035"/>
      <c r="CY43" s="1036"/>
      <c r="CZ43" s="1007">
        <v>0.4</v>
      </c>
      <c r="DA43" s="1033"/>
      <c r="DB43" s="1033"/>
      <c r="DC43" s="1037"/>
      <c r="DD43" s="1011">
        <v>41388</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4301016</v>
      </c>
      <c r="CS44" s="1003"/>
      <c r="CT44" s="1003"/>
      <c r="CU44" s="1003"/>
      <c r="CV44" s="1003"/>
      <c r="CW44" s="1003"/>
      <c r="CX44" s="1003"/>
      <c r="CY44" s="1004"/>
      <c r="CZ44" s="1007">
        <v>29.5</v>
      </c>
      <c r="DA44" s="1008"/>
      <c r="DB44" s="1008"/>
      <c r="DC44" s="1014"/>
      <c r="DD44" s="1011">
        <v>304171</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1316080</v>
      </c>
      <c r="CS45" s="1035"/>
      <c r="CT45" s="1035"/>
      <c r="CU45" s="1035"/>
      <c r="CV45" s="1035"/>
      <c r="CW45" s="1035"/>
      <c r="CX45" s="1035"/>
      <c r="CY45" s="1036"/>
      <c r="CZ45" s="1007">
        <v>9</v>
      </c>
      <c r="DA45" s="1033"/>
      <c r="DB45" s="1033"/>
      <c r="DC45" s="1037"/>
      <c r="DD45" s="1011">
        <v>136397</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2919887</v>
      </c>
      <c r="CS46" s="1003"/>
      <c r="CT46" s="1003"/>
      <c r="CU46" s="1003"/>
      <c r="CV46" s="1003"/>
      <c r="CW46" s="1003"/>
      <c r="CX46" s="1003"/>
      <c r="CY46" s="1004"/>
      <c r="CZ46" s="1007">
        <v>20.100000000000001</v>
      </c>
      <c r="DA46" s="1008"/>
      <c r="DB46" s="1008"/>
      <c r="DC46" s="1014"/>
      <c r="DD46" s="1011">
        <v>102725</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v>74436</v>
      </c>
      <c r="CS47" s="1035"/>
      <c r="CT47" s="1035"/>
      <c r="CU47" s="1035"/>
      <c r="CV47" s="1035"/>
      <c r="CW47" s="1035"/>
      <c r="CX47" s="1035"/>
      <c r="CY47" s="1036"/>
      <c r="CZ47" s="1007">
        <v>0.5</v>
      </c>
      <c r="DA47" s="1033"/>
      <c r="DB47" s="1033"/>
      <c r="DC47" s="1037"/>
      <c r="DD47" s="1011">
        <v>40916</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14560029</v>
      </c>
      <c r="CS49" s="1061"/>
      <c r="CT49" s="1061"/>
      <c r="CU49" s="1061"/>
      <c r="CV49" s="1061"/>
      <c r="CW49" s="1061"/>
      <c r="CX49" s="1061"/>
      <c r="CY49" s="1090"/>
      <c r="CZ49" s="1082">
        <v>100</v>
      </c>
      <c r="DA49" s="1091"/>
      <c r="DB49" s="1091"/>
      <c r="DC49" s="1092"/>
      <c r="DD49" s="1093">
        <v>7851411</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EN/5Z4Xt5p5UxFXVNQ8PQoyB3IQST69KPspcWz6TaHyky5FaL9m+TKZ1UX6bjGNHlQyw/L3muJ2TJnlpgx5clw==" saltValue="9zXc3MebRT2aPJZtp0rN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15603</v>
      </c>
      <c r="R7" s="383"/>
      <c r="S7" s="383"/>
      <c r="T7" s="383"/>
      <c r="U7" s="383"/>
      <c r="V7" s="383">
        <v>14403</v>
      </c>
      <c r="W7" s="383"/>
      <c r="X7" s="383"/>
      <c r="Y7" s="383"/>
      <c r="Z7" s="383"/>
      <c r="AA7" s="383">
        <v>1200</v>
      </c>
      <c r="AB7" s="383"/>
      <c r="AC7" s="383"/>
      <c r="AD7" s="383"/>
      <c r="AE7" s="384"/>
      <c r="AF7" s="385">
        <v>463</v>
      </c>
      <c r="AG7" s="386"/>
      <c r="AH7" s="386"/>
      <c r="AI7" s="386"/>
      <c r="AJ7" s="387"/>
      <c r="AK7" s="388" t="s">
        <v>496</v>
      </c>
      <c r="AL7" s="389"/>
      <c r="AM7" s="389"/>
      <c r="AN7" s="389"/>
      <c r="AO7" s="389"/>
      <c r="AP7" s="389">
        <v>14571</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559</v>
      </c>
      <c r="BT7" s="377"/>
      <c r="BU7" s="377"/>
      <c r="BV7" s="377"/>
      <c r="BW7" s="377"/>
      <c r="BX7" s="377"/>
      <c r="BY7" s="377"/>
      <c r="BZ7" s="377"/>
      <c r="CA7" s="377"/>
      <c r="CB7" s="377"/>
      <c r="CC7" s="377"/>
      <c r="CD7" s="377"/>
      <c r="CE7" s="377"/>
      <c r="CF7" s="377"/>
      <c r="CG7" s="392"/>
      <c r="CH7" s="373">
        <v>-1</v>
      </c>
      <c r="CI7" s="374"/>
      <c r="CJ7" s="374"/>
      <c r="CK7" s="374"/>
      <c r="CL7" s="375"/>
      <c r="CM7" s="373">
        <v>117</v>
      </c>
      <c r="CN7" s="374"/>
      <c r="CO7" s="374"/>
      <c r="CP7" s="374"/>
      <c r="CQ7" s="375"/>
      <c r="CR7" s="373">
        <v>70</v>
      </c>
      <c r="CS7" s="374"/>
      <c r="CT7" s="374"/>
      <c r="CU7" s="374"/>
      <c r="CV7" s="375"/>
      <c r="CW7" s="373">
        <v>7</v>
      </c>
      <c r="CX7" s="374"/>
      <c r="CY7" s="374"/>
      <c r="CZ7" s="374"/>
      <c r="DA7" s="375"/>
      <c r="DB7" s="373" t="s">
        <v>496</v>
      </c>
      <c r="DC7" s="374"/>
      <c r="DD7" s="374"/>
      <c r="DE7" s="374"/>
      <c r="DF7" s="375"/>
      <c r="DG7" s="373" t="s">
        <v>496</v>
      </c>
      <c r="DH7" s="374"/>
      <c r="DI7" s="374"/>
      <c r="DJ7" s="374"/>
      <c r="DK7" s="375"/>
      <c r="DL7" s="373" t="s">
        <v>496</v>
      </c>
      <c r="DM7" s="374"/>
      <c r="DN7" s="374"/>
      <c r="DO7" s="374"/>
      <c r="DP7" s="375"/>
      <c r="DQ7" s="373" t="s">
        <v>496</v>
      </c>
      <c r="DR7" s="374"/>
      <c r="DS7" s="374"/>
      <c r="DT7" s="374"/>
      <c r="DU7" s="375"/>
      <c r="DV7" s="376"/>
      <c r="DW7" s="377"/>
      <c r="DX7" s="377"/>
      <c r="DY7" s="377"/>
      <c r="DZ7" s="378"/>
      <c r="EA7" s="216"/>
    </row>
    <row r="8" spans="1:131" s="217" customFormat="1" ht="26.25" customHeight="1" x14ac:dyDescent="0.2">
      <c r="A8" s="220">
        <v>2</v>
      </c>
      <c r="B8" s="410" t="s">
        <v>375</v>
      </c>
      <c r="C8" s="411"/>
      <c r="D8" s="411"/>
      <c r="E8" s="411"/>
      <c r="F8" s="411"/>
      <c r="G8" s="411"/>
      <c r="H8" s="411"/>
      <c r="I8" s="411"/>
      <c r="J8" s="411"/>
      <c r="K8" s="411"/>
      <c r="L8" s="411"/>
      <c r="M8" s="411"/>
      <c r="N8" s="411"/>
      <c r="O8" s="411"/>
      <c r="P8" s="412"/>
      <c r="Q8" s="413">
        <v>443</v>
      </c>
      <c r="R8" s="414"/>
      <c r="S8" s="414"/>
      <c r="T8" s="414"/>
      <c r="U8" s="414"/>
      <c r="V8" s="414">
        <v>436</v>
      </c>
      <c r="W8" s="414"/>
      <c r="X8" s="414"/>
      <c r="Y8" s="414"/>
      <c r="Z8" s="414"/>
      <c r="AA8" s="414">
        <v>6</v>
      </c>
      <c r="AB8" s="414"/>
      <c r="AC8" s="414"/>
      <c r="AD8" s="414"/>
      <c r="AE8" s="415"/>
      <c r="AF8" s="416">
        <v>6</v>
      </c>
      <c r="AG8" s="417"/>
      <c r="AH8" s="417"/>
      <c r="AI8" s="417"/>
      <c r="AJ8" s="418"/>
      <c r="AK8" s="399">
        <v>273</v>
      </c>
      <c r="AL8" s="400"/>
      <c r="AM8" s="400"/>
      <c r="AN8" s="400"/>
      <c r="AO8" s="400"/>
      <c r="AP8" s="400">
        <v>221</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560</v>
      </c>
      <c r="BT8" s="404"/>
      <c r="BU8" s="404"/>
      <c r="BV8" s="404"/>
      <c r="BW8" s="404"/>
      <c r="BX8" s="404"/>
      <c r="BY8" s="404"/>
      <c r="BZ8" s="404"/>
      <c r="CA8" s="404"/>
      <c r="CB8" s="404"/>
      <c r="CC8" s="404"/>
      <c r="CD8" s="404"/>
      <c r="CE8" s="404"/>
      <c r="CF8" s="404"/>
      <c r="CG8" s="405"/>
      <c r="CH8" s="406">
        <v>-2</v>
      </c>
      <c r="CI8" s="407"/>
      <c r="CJ8" s="407"/>
      <c r="CK8" s="407"/>
      <c r="CL8" s="408"/>
      <c r="CM8" s="406">
        <v>-7</v>
      </c>
      <c r="CN8" s="407"/>
      <c r="CO8" s="407"/>
      <c r="CP8" s="407"/>
      <c r="CQ8" s="408"/>
      <c r="CR8" s="406">
        <v>8</v>
      </c>
      <c r="CS8" s="407"/>
      <c r="CT8" s="407"/>
      <c r="CU8" s="407"/>
      <c r="CV8" s="408"/>
      <c r="CW8" s="406" t="s">
        <v>496</v>
      </c>
      <c r="CX8" s="407"/>
      <c r="CY8" s="407"/>
      <c r="CZ8" s="407"/>
      <c r="DA8" s="408"/>
      <c r="DB8" s="406" t="s">
        <v>496</v>
      </c>
      <c r="DC8" s="407"/>
      <c r="DD8" s="407"/>
      <c r="DE8" s="407"/>
      <c r="DF8" s="408"/>
      <c r="DG8" s="406" t="s">
        <v>496</v>
      </c>
      <c r="DH8" s="407"/>
      <c r="DI8" s="407"/>
      <c r="DJ8" s="407"/>
      <c r="DK8" s="408"/>
      <c r="DL8" s="406" t="s">
        <v>496</v>
      </c>
      <c r="DM8" s="407"/>
      <c r="DN8" s="407"/>
      <c r="DO8" s="407"/>
      <c r="DP8" s="408"/>
      <c r="DQ8" s="406" t="s">
        <v>496</v>
      </c>
      <c r="DR8" s="407"/>
      <c r="DS8" s="407"/>
      <c r="DT8" s="407"/>
      <c r="DU8" s="408"/>
      <c r="DV8" s="403"/>
      <c r="DW8" s="404"/>
      <c r="DX8" s="404"/>
      <c r="DY8" s="404"/>
      <c r="DZ8" s="409"/>
      <c r="EA8" s="216"/>
    </row>
    <row r="9" spans="1:131" s="217" customFormat="1" ht="26.25" customHeight="1" x14ac:dyDescent="0.2">
      <c r="A9" s="220">
        <v>3</v>
      </c>
      <c r="B9" s="410" t="s">
        <v>376</v>
      </c>
      <c r="C9" s="411"/>
      <c r="D9" s="411"/>
      <c r="E9" s="411"/>
      <c r="F9" s="411"/>
      <c r="G9" s="411"/>
      <c r="H9" s="411"/>
      <c r="I9" s="411"/>
      <c r="J9" s="411"/>
      <c r="K9" s="411"/>
      <c r="L9" s="411"/>
      <c r="M9" s="411"/>
      <c r="N9" s="411"/>
      <c r="O9" s="411"/>
      <c r="P9" s="412"/>
      <c r="Q9" s="413">
        <v>2</v>
      </c>
      <c r="R9" s="414"/>
      <c r="S9" s="414"/>
      <c r="T9" s="414"/>
      <c r="U9" s="414"/>
      <c r="V9" s="414">
        <v>13</v>
      </c>
      <c r="W9" s="414"/>
      <c r="X9" s="414"/>
      <c r="Y9" s="414"/>
      <c r="Z9" s="414"/>
      <c r="AA9" s="414">
        <v>-11</v>
      </c>
      <c r="AB9" s="414"/>
      <c r="AC9" s="414"/>
      <c r="AD9" s="414"/>
      <c r="AE9" s="415"/>
      <c r="AF9" s="416">
        <v>-11</v>
      </c>
      <c r="AG9" s="417"/>
      <c r="AH9" s="417"/>
      <c r="AI9" s="417"/>
      <c r="AJ9" s="418"/>
      <c r="AK9" s="399" t="s">
        <v>496</v>
      </c>
      <c r="AL9" s="400"/>
      <c r="AM9" s="400"/>
      <c r="AN9" s="400"/>
      <c r="AO9" s="400"/>
      <c r="AP9" s="400" t="s">
        <v>496</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2">
      <c r="A10" s="220">
        <v>4</v>
      </c>
      <c r="B10" s="410" t="s">
        <v>377</v>
      </c>
      <c r="C10" s="411"/>
      <c r="D10" s="411"/>
      <c r="E10" s="411"/>
      <c r="F10" s="411"/>
      <c r="G10" s="411"/>
      <c r="H10" s="411"/>
      <c r="I10" s="411"/>
      <c r="J10" s="411"/>
      <c r="K10" s="411"/>
      <c r="L10" s="411"/>
      <c r="M10" s="411"/>
      <c r="N10" s="411"/>
      <c r="O10" s="411"/>
      <c r="P10" s="412"/>
      <c r="Q10" s="413">
        <v>26</v>
      </c>
      <c r="R10" s="414"/>
      <c r="S10" s="414"/>
      <c r="T10" s="414"/>
      <c r="U10" s="414"/>
      <c r="V10" s="414">
        <v>25</v>
      </c>
      <c r="W10" s="414"/>
      <c r="X10" s="414"/>
      <c r="Y10" s="414"/>
      <c r="Z10" s="414"/>
      <c r="AA10" s="414">
        <v>1</v>
      </c>
      <c r="AB10" s="414"/>
      <c r="AC10" s="414"/>
      <c r="AD10" s="414"/>
      <c r="AE10" s="415"/>
      <c r="AF10" s="416">
        <v>1</v>
      </c>
      <c r="AG10" s="417"/>
      <c r="AH10" s="417"/>
      <c r="AI10" s="417"/>
      <c r="AJ10" s="418"/>
      <c r="AK10" s="399">
        <v>12</v>
      </c>
      <c r="AL10" s="400"/>
      <c r="AM10" s="400"/>
      <c r="AN10" s="400"/>
      <c r="AO10" s="400"/>
      <c r="AP10" s="400">
        <v>4</v>
      </c>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
      <c r="A11" s="220">
        <v>5</v>
      </c>
      <c r="B11" s="410" t="s">
        <v>378</v>
      </c>
      <c r="C11" s="411"/>
      <c r="D11" s="411"/>
      <c r="E11" s="411"/>
      <c r="F11" s="411"/>
      <c r="G11" s="411"/>
      <c r="H11" s="411"/>
      <c r="I11" s="411"/>
      <c r="J11" s="411"/>
      <c r="K11" s="411"/>
      <c r="L11" s="411"/>
      <c r="M11" s="411"/>
      <c r="N11" s="411"/>
      <c r="O11" s="411"/>
      <c r="P11" s="412"/>
      <c r="Q11" s="413">
        <v>19</v>
      </c>
      <c r="R11" s="414"/>
      <c r="S11" s="414"/>
      <c r="T11" s="414"/>
      <c r="U11" s="414"/>
      <c r="V11" s="414">
        <v>18</v>
      </c>
      <c r="W11" s="414"/>
      <c r="X11" s="414"/>
      <c r="Y11" s="414"/>
      <c r="Z11" s="414"/>
      <c r="AA11" s="414">
        <v>1</v>
      </c>
      <c r="AB11" s="414"/>
      <c r="AC11" s="414"/>
      <c r="AD11" s="414"/>
      <c r="AE11" s="415"/>
      <c r="AF11" s="416">
        <v>1</v>
      </c>
      <c r="AG11" s="417"/>
      <c r="AH11" s="417"/>
      <c r="AI11" s="417"/>
      <c r="AJ11" s="418"/>
      <c r="AK11" s="399">
        <v>8</v>
      </c>
      <c r="AL11" s="400"/>
      <c r="AM11" s="400"/>
      <c r="AN11" s="400"/>
      <c r="AO11" s="400"/>
      <c r="AP11" s="400">
        <v>12</v>
      </c>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t="s">
        <v>379</v>
      </c>
      <c r="C12" s="411"/>
      <c r="D12" s="411"/>
      <c r="E12" s="411"/>
      <c r="F12" s="411"/>
      <c r="G12" s="411"/>
      <c r="H12" s="411"/>
      <c r="I12" s="411"/>
      <c r="J12" s="411"/>
      <c r="K12" s="411"/>
      <c r="L12" s="411"/>
      <c r="M12" s="411"/>
      <c r="N12" s="411"/>
      <c r="O12" s="411"/>
      <c r="P12" s="412"/>
      <c r="Q12" s="413">
        <v>16</v>
      </c>
      <c r="R12" s="414"/>
      <c r="S12" s="414"/>
      <c r="T12" s="414"/>
      <c r="U12" s="414"/>
      <c r="V12" s="414">
        <v>16</v>
      </c>
      <c r="W12" s="414"/>
      <c r="X12" s="414"/>
      <c r="Y12" s="414"/>
      <c r="Z12" s="414"/>
      <c r="AA12" s="414" t="s">
        <v>496</v>
      </c>
      <c r="AB12" s="414"/>
      <c r="AC12" s="414"/>
      <c r="AD12" s="414"/>
      <c r="AE12" s="415"/>
      <c r="AF12" s="416" t="s">
        <v>122</v>
      </c>
      <c r="AG12" s="417"/>
      <c r="AH12" s="417"/>
      <c r="AI12" s="417"/>
      <c r="AJ12" s="418"/>
      <c r="AK12" s="399">
        <v>8</v>
      </c>
      <c r="AL12" s="400"/>
      <c r="AM12" s="400"/>
      <c r="AN12" s="400"/>
      <c r="AO12" s="400"/>
      <c r="AP12" s="400" t="s">
        <v>496</v>
      </c>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t="s">
        <v>380</v>
      </c>
      <c r="C13" s="411"/>
      <c r="D13" s="411"/>
      <c r="E13" s="411"/>
      <c r="F13" s="411"/>
      <c r="G13" s="411"/>
      <c r="H13" s="411"/>
      <c r="I13" s="411"/>
      <c r="J13" s="411"/>
      <c r="K13" s="411"/>
      <c r="L13" s="411"/>
      <c r="M13" s="411"/>
      <c r="N13" s="411"/>
      <c r="O13" s="411"/>
      <c r="P13" s="412"/>
      <c r="Q13" s="413">
        <v>1</v>
      </c>
      <c r="R13" s="414"/>
      <c r="S13" s="414"/>
      <c r="T13" s="414"/>
      <c r="U13" s="414"/>
      <c r="V13" s="414">
        <v>1</v>
      </c>
      <c r="W13" s="414"/>
      <c r="X13" s="414"/>
      <c r="Y13" s="414"/>
      <c r="Z13" s="414"/>
      <c r="AA13" s="414" t="s">
        <v>496</v>
      </c>
      <c r="AB13" s="414"/>
      <c r="AC13" s="414"/>
      <c r="AD13" s="414"/>
      <c r="AE13" s="415"/>
      <c r="AF13" s="416" t="s">
        <v>122</v>
      </c>
      <c r="AG13" s="417"/>
      <c r="AH13" s="417"/>
      <c r="AI13" s="417"/>
      <c r="AJ13" s="418"/>
      <c r="AK13" s="399">
        <v>1</v>
      </c>
      <c r="AL13" s="400"/>
      <c r="AM13" s="400"/>
      <c r="AN13" s="400"/>
      <c r="AO13" s="400"/>
      <c r="AP13" s="400" t="s">
        <v>496</v>
      </c>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381</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382</v>
      </c>
      <c r="B23" s="419" t="s">
        <v>383</v>
      </c>
      <c r="C23" s="420"/>
      <c r="D23" s="420"/>
      <c r="E23" s="420"/>
      <c r="F23" s="420"/>
      <c r="G23" s="420"/>
      <c r="H23" s="420"/>
      <c r="I23" s="420"/>
      <c r="J23" s="420"/>
      <c r="K23" s="420"/>
      <c r="L23" s="420"/>
      <c r="M23" s="420"/>
      <c r="N23" s="420"/>
      <c r="O23" s="420"/>
      <c r="P23" s="421"/>
      <c r="Q23" s="422">
        <v>15807</v>
      </c>
      <c r="R23" s="423"/>
      <c r="S23" s="423"/>
      <c r="T23" s="423"/>
      <c r="U23" s="423"/>
      <c r="V23" s="423">
        <v>14610</v>
      </c>
      <c r="W23" s="423"/>
      <c r="X23" s="423"/>
      <c r="Y23" s="423"/>
      <c r="Z23" s="423"/>
      <c r="AA23" s="423">
        <v>1197</v>
      </c>
      <c r="AB23" s="423"/>
      <c r="AC23" s="423"/>
      <c r="AD23" s="423"/>
      <c r="AE23" s="424"/>
      <c r="AF23" s="425">
        <v>460</v>
      </c>
      <c r="AG23" s="423"/>
      <c r="AH23" s="423"/>
      <c r="AI23" s="423"/>
      <c r="AJ23" s="426"/>
      <c r="AK23" s="427"/>
      <c r="AL23" s="428"/>
      <c r="AM23" s="428"/>
      <c r="AN23" s="428"/>
      <c r="AO23" s="428"/>
      <c r="AP23" s="423">
        <v>14808</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384</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385</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386</v>
      </c>
      <c r="R26" s="364"/>
      <c r="S26" s="364"/>
      <c r="T26" s="364"/>
      <c r="U26" s="365"/>
      <c r="V26" s="363" t="s">
        <v>387</v>
      </c>
      <c r="W26" s="364"/>
      <c r="X26" s="364"/>
      <c r="Y26" s="364"/>
      <c r="Z26" s="365"/>
      <c r="AA26" s="363" t="s">
        <v>388</v>
      </c>
      <c r="AB26" s="364"/>
      <c r="AC26" s="364"/>
      <c r="AD26" s="364"/>
      <c r="AE26" s="364"/>
      <c r="AF26" s="444" t="s">
        <v>389</v>
      </c>
      <c r="AG26" s="445"/>
      <c r="AH26" s="445"/>
      <c r="AI26" s="445"/>
      <c r="AJ26" s="446"/>
      <c r="AK26" s="364" t="s">
        <v>390</v>
      </c>
      <c r="AL26" s="364"/>
      <c r="AM26" s="364"/>
      <c r="AN26" s="364"/>
      <c r="AO26" s="365"/>
      <c r="AP26" s="363" t="s">
        <v>391</v>
      </c>
      <c r="AQ26" s="364"/>
      <c r="AR26" s="364"/>
      <c r="AS26" s="364"/>
      <c r="AT26" s="365"/>
      <c r="AU26" s="363" t="s">
        <v>392</v>
      </c>
      <c r="AV26" s="364"/>
      <c r="AW26" s="364"/>
      <c r="AX26" s="364"/>
      <c r="AY26" s="365"/>
      <c r="AZ26" s="363" t="s">
        <v>393</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394</v>
      </c>
      <c r="C28" s="380"/>
      <c r="D28" s="380"/>
      <c r="E28" s="380"/>
      <c r="F28" s="380"/>
      <c r="G28" s="380"/>
      <c r="H28" s="380"/>
      <c r="I28" s="380"/>
      <c r="J28" s="380"/>
      <c r="K28" s="380"/>
      <c r="L28" s="380"/>
      <c r="M28" s="380"/>
      <c r="N28" s="380"/>
      <c r="O28" s="380"/>
      <c r="P28" s="381"/>
      <c r="Q28" s="452">
        <v>1555</v>
      </c>
      <c r="R28" s="453"/>
      <c r="S28" s="453"/>
      <c r="T28" s="453"/>
      <c r="U28" s="453"/>
      <c r="V28" s="453">
        <v>1524</v>
      </c>
      <c r="W28" s="453"/>
      <c r="X28" s="453"/>
      <c r="Y28" s="453"/>
      <c r="Z28" s="453"/>
      <c r="AA28" s="453">
        <v>31</v>
      </c>
      <c r="AB28" s="453"/>
      <c r="AC28" s="453"/>
      <c r="AD28" s="453"/>
      <c r="AE28" s="454"/>
      <c r="AF28" s="455">
        <v>31</v>
      </c>
      <c r="AG28" s="453"/>
      <c r="AH28" s="453"/>
      <c r="AI28" s="453"/>
      <c r="AJ28" s="456"/>
      <c r="AK28" s="457">
        <v>173</v>
      </c>
      <c r="AL28" s="458"/>
      <c r="AM28" s="458"/>
      <c r="AN28" s="458"/>
      <c r="AO28" s="458"/>
      <c r="AP28" s="458" t="s">
        <v>496</v>
      </c>
      <c r="AQ28" s="458"/>
      <c r="AR28" s="458"/>
      <c r="AS28" s="458"/>
      <c r="AT28" s="458"/>
      <c r="AU28" s="458" t="s">
        <v>496</v>
      </c>
      <c r="AV28" s="458"/>
      <c r="AW28" s="458"/>
      <c r="AX28" s="458"/>
      <c r="AY28" s="458"/>
      <c r="AZ28" s="459" t="s">
        <v>496</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395</v>
      </c>
      <c r="C29" s="411"/>
      <c r="D29" s="411"/>
      <c r="E29" s="411"/>
      <c r="F29" s="411"/>
      <c r="G29" s="411"/>
      <c r="H29" s="411"/>
      <c r="I29" s="411"/>
      <c r="J29" s="411"/>
      <c r="K29" s="411"/>
      <c r="L29" s="411"/>
      <c r="M29" s="411"/>
      <c r="N29" s="411"/>
      <c r="O29" s="411"/>
      <c r="P29" s="412"/>
      <c r="Q29" s="413">
        <v>2448</v>
      </c>
      <c r="R29" s="414"/>
      <c r="S29" s="414"/>
      <c r="T29" s="414"/>
      <c r="U29" s="414"/>
      <c r="V29" s="414">
        <v>2324</v>
      </c>
      <c r="W29" s="414"/>
      <c r="X29" s="414"/>
      <c r="Y29" s="414"/>
      <c r="Z29" s="414"/>
      <c r="AA29" s="414">
        <v>124</v>
      </c>
      <c r="AB29" s="414"/>
      <c r="AC29" s="414"/>
      <c r="AD29" s="414"/>
      <c r="AE29" s="415"/>
      <c r="AF29" s="416">
        <v>124</v>
      </c>
      <c r="AG29" s="417"/>
      <c r="AH29" s="417"/>
      <c r="AI29" s="417"/>
      <c r="AJ29" s="418"/>
      <c r="AK29" s="464">
        <v>400</v>
      </c>
      <c r="AL29" s="460"/>
      <c r="AM29" s="460"/>
      <c r="AN29" s="460"/>
      <c r="AO29" s="460"/>
      <c r="AP29" s="460" t="s">
        <v>496</v>
      </c>
      <c r="AQ29" s="460"/>
      <c r="AR29" s="460"/>
      <c r="AS29" s="460"/>
      <c r="AT29" s="460"/>
      <c r="AU29" s="460" t="s">
        <v>496</v>
      </c>
      <c r="AV29" s="460"/>
      <c r="AW29" s="460"/>
      <c r="AX29" s="460"/>
      <c r="AY29" s="460"/>
      <c r="AZ29" s="461" t="s">
        <v>496</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396</v>
      </c>
      <c r="C30" s="411"/>
      <c r="D30" s="411"/>
      <c r="E30" s="411"/>
      <c r="F30" s="411"/>
      <c r="G30" s="411"/>
      <c r="H30" s="411"/>
      <c r="I30" s="411"/>
      <c r="J30" s="411"/>
      <c r="K30" s="411"/>
      <c r="L30" s="411"/>
      <c r="M30" s="411"/>
      <c r="N30" s="411"/>
      <c r="O30" s="411"/>
      <c r="P30" s="412"/>
      <c r="Q30" s="413">
        <v>17</v>
      </c>
      <c r="R30" s="414"/>
      <c r="S30" s="414"/>
      <c r="T30" s="414"/>
      <c r="U30" s="414"/>
      <c r="V30" s="414">
        <v>16</v>
      </c>
      <c r="W30" s="414"/>
      <c r="X30" s="414"/>
      <c r="Y30" s="414"/>
      <c r="Z30" s="414"/>
      <c r="AA30" s="414">
        <v>1</v>
      </c>
      <c r="AB30" s="414"/>
      <c r="AC30" s="414"/>
      <c r="AD30" s="414"/>
      <c r="AE30" s="415"/>
      <c r="AF30" s="416">
        <v>1</v>
      </c>
      <c r="AG30" s="417"/>
      <c r="AH30" s="417"/>
      <c r="AI30" s="417"/>
      <c r="AJ30" s="418"/>
      <c r="AK30" s="464">
        <v>16</v>
      </c>
      <c r="AL30" s="460"/>
      <c r="AM30" s="460"/>
      <c r="AN30" s="460"/>
      <c r="AO30" s="460"/>
      <c r="AP30" s="460" t="s">
        <v>496</v>
      </c>
      <c r="AQ30" s="460"/>
      <c r="AR30" s="460"/>
      <c r="AS30" s="460"/>
      <c r="AT30" s="460"/>
      <c r="AU30" s="460" t="s">
        <v>496</v>
      </c>
      <c r="AV30" s="460"/>
      <c r="AW30" s="460"/>
      <c r="AX30" s="460"/>
      <c r="AY30" s="460"/>
      <c r="AZ30" s="461" t="s">
        <v>496</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397</v>
      </c>
      <c r="C31" s="411"/>
      <c r="D31" s="411"/>
      <c r="E31" s="411"/>
      <c r="F31" s="411"/>
      <c r="G31" s="411"/>
      <c r="H31" s="411"/>
      <c r="I31" s="411"/>
      <c r="J31" s="411"/>
      <c r="K31" s="411"/>
      <c r="L31" s="411"/>
      <c r="M31" s="411"/>
      <c r="N31" s="411"/>
      <c r="O31" s="411"/>
      <c r="P31" s="412"/>
      <c r="Q31" s="413">
        <v>260</v>
      </c>
      <c r="R31" s="414"/>
      <c r="S31" s="414"/>
      <c r="T31" s="414"/>
      <c r="U31" s="414"/>
      <c r="V31" s="414">
        <v>257</v>
      </c>
      <c r="W31" s="414"/>
      <c r="X31" s="414"/>
      <c r="Y31" s="414"/>
      <c r="Z31" s="414"/>
      <c r="AA31" s="414">
        <v>3</v>
      </c>
      <c r="AB31" s="414"/>
      <c r="AC31" s="414"/>
      <c r="AD31" s="414"/>
      <c r="AE31" s="415"/>
      <c r="AF31" s="416">
        <v>3</v>
      </c>
      <c r="AG31" s="417"/>
      <c r="AH31" s="417"/>
      <c r="AI31" s="417"/>
      <c r="AJ31" s="418"/>
      <c r="AK31" s="464">
        <v>74</v>
      </c>
      <c r="AL31" s="460"/>
      <c r="AM31" s="460"/>
      <c r="AN31" s="460"/>
      <c r="AO31" s="460"/>
      <c r="AP31" s="460" t="s">
        <v>496</v>
      </c>
      <c r="AQ31" s="460"/>
      <c r="AR31" s="460"/>
      <c r="AS31" s="460"/>
      <c r="AT31" s="460"/>
      <c r="AU31" s="460" t="s">
        <v>496</v>
      </c>
      <c r="AV31" s="460"/>
      <c r="AW31" s="460"/>
      <c r="AX31" s="460"/>
      <c r="AY31" s="460"/>
      <c r="AZ31" s="461" t="s">
        <v>496</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398</v>
      </c>
      <c r="C32" s="411"/>
      <c r="D32" s="411"/>
      <c r="E32" s="411"/>
      <c r="F32" s="411"/>
      <c r="G32" s="411"/>
      <c r="H32" s="411"/>
      <c r="I32" s="411"/>
      <c r="J32" s="411"/>
      <c r="K32" s="411"/>
      <c r="L32" s="411"/>
      <c r="M32" s="411"/>
      <c r="N32" s="411"/>
      <c r="O32" s="411"/>
      <c r="P32" s="412"/>
      <c r="Q32" s="413">
        <v>8</v>
      </c>
      <c r="R32" s="414"/>
      <c r="S32" s="414"/>
      <c r="T32" s="414"/>
      <c r="U32" s="414"/>
      <c r="V32" s="414">
        <v>8</v>
      </c>
      <c r="W32" s="414"/>
      <c r="X32" s="414"/>
      <c r="Y32" s="414"/>
      <c r="Z32" s="414"/>
      <c r="AA32" s="414">
        <v>0</v>
      </c>
      <c r="AB32" s="414"/>
      <c r="AC32" s="414"/>
      <c r="AD32" s="414"/>
      <c r="AE32" s="415"/>
      <c r="AF32" s="416">
        <v>0</v>
      </c>
      <c r="AG32" s="417"/>
      <c r="AH32" s="417"/>
      <c r="AI32" s="417"/>
      <c r="AJ32" s="418"/>
      <c r="AK32" s="464" t="s">
        <v>496</v>
      </c>
      <c r="AL32" s="460"/>
      <c r="AM32" s="460"/>
      <c r="AN32" s="460"/>
      <c r="AO32" s="460"/>
      <c r="AP32" s="460" t="s">
        <v>496</v>
      </c>
      <c r="AQ32" s="460"/>
      <c r="AR32" s="460"/>
      <c r="AS32" s="460"/>
      <c r="AT32" s="460"/>
      <c r="AU32" s="460" t="s">
        <v>496</v>
      </c>
      <c r="AV32" s="460"/>
      <c r="AW32" s="460"/>
      <c r="AX32" s="460"/>
      <c r="AY32" s="460"/>
      <c r="AZ32" s="461" t="s">
        <v>496</v>
      </c>
      <c r="BA32" s="461"/>
      <c r="BB32" s="461"/>
      <c r="BC32" s="461"/>
      <c r="BD32" s="461"/>
      <c r="BE32" s="462"/>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399</v>
      </c>
      <c r="C33" s="411"/>
      <c r="D33" s="411"/>
      <c r="E33" s="411"/>
      <c r="F33" s="411"/>
      <c r="G33" s="411"/>
      <c r="H33" s="411"/>
      <c r="I33" s="411"/>
      <c r="J33" s="411"/>
      <c r="K33" s="411"/>
      <c r="L33" s="411"/>
      <c r="M33" s="411"/>
      <c r="N33" s="411"/>
      <c r="O33" s="411"/>
      <c r="P33" s="412"/>
      <c r="Q33" s="413">
        <v>557</v>
      </c>
      <c r="R33" s="414"/>
      <c r="S33" s="414"/>
      <c r="T33" s="414"/>
      <c r="U33" s="414"/>
      <c r="V33" s="414">
        <v>594</v>
      </c>
      <c r="W33" s="414"/>
      <c r="X33" s="414"/>
      <c r="Y33" s="414"/>
      <c r="Z33" s="414"/>
      <c r="AA33" s="414">
        <v>-37</v>
      </c>
      <c r="AB33" s="414"/>
      <c r="AC33" s="414"/>
      <c r="AD33" s="414"/>
      <c r="AE33" s="415"/>
      <c r="AF33" s="416">
        <v>884</v>
      </c>
      <c r="AG33" s="417"/>
      <c r="AH33" s="417"/>
      <c r="AI33" s="417"/>
      <c r="AJ33" s="418"/>
      <c r="AK33" s="464">
        <v>461</v>
      </c>
      <c r="AL33" s="460"/>
      <c r="AM33" s="460"/>
      <c r="AN33" s="460"/>
      <c r="AO33" s="460"/>
      <c r="AP33" s="460">
        <v>1527</v>
      </c>
      <c r="AQ33" s="460"/>
      <c r="AR33" s="460"/>
      <c r="AS33" s="460"/>
      <c r="AT33" s="460"/>
      <c r="AU33" s="460">
        <v>1113</v>
      </c>
      <c r="AV33" s="460"/>
      <c r="AW33" s="460"/>
      <c r="AX33" s="460"/>
      <c r="AY33" s="460"/>
      <c r="AZ33" s="461" t="s">
        <v>496</v>
      </c>
      <c r="BA33" s="461"/>
      <c r="BB33" s="461"/>
      <c r="BC33" s="461"/>
      <c r="BD33" s="461"/>
      <c r="BE33" s="462" t="s">
        <v>400</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401</v>
      </c>
      <c r="C34" s="411"/>
      <c r="D34" s="411"/>
      <c r="E34" s="411"/>
      <c r="F34" s="411"/>
      <c r="G34" s="411"/>
      <c r="H34" s="411"/>
      <c r="I34" s="411"/>
      <c r="J34" s="411"/>
      <c r="K34" s="411"/>
      <c r="L34" s="411"/>
      <c r="M34" s="411"/>
      <c r="N34" s="411"/>
      <c r="O34" s="411"/>
      <c r="P34" s="412"/>
      <c r="Q34" s="413">
        <v>538</v>
      </c>
      <c r="R34" s="414"/>
      <c r="S34" s="414"/>
      <c r="T34" s="414"/>
      <c r="U34" s="414"/>
      <c r="V34" s="414">
        <v>483</v>
      </c>
      <c r="W34" s="414"/>
      <c r="X34" s="414"/>
      <c r="Y34" s="414"/>
      <c r="Z34" s="414"/>
      <c r="AA34" s="414">
        <v>55</v>
      </c>
      <c r="AB34" s="414"/>
      <c r="AC34" s="414"/>
      <c r="AD34" s="414"/>
      <c r="AE34" s="415"/>
      <c r="AF34" s="416">
        <v>185</v>
      </c>
      <c r="AG34" s="417"/>
      <c r="AH34" s="417"/>
      <c r="AI34" s="417"/>
      <c r="AJ34" s="418"/>
      <c r="AK34" s="464">
        <v>359</v>
      </c>
      <c r="AL34" s="460"/>
      <c r="AM34" s="460"/>
      <c r="AN34" s="460"/>
      <c r="AO34" s="460"/>
      <c r="AP34" s="460">
        <v>2846</v>
      </c>
      <c r="AQ34" s="460"/>
      <c r="AR34" s="460"/>
      <c r="AS34" s="460"/>
      <c r="AT34" s="460"/>
      <c r="AU34" s="460">
        <v>2706</v>
      </c>
      <c r="AV34" s="460"/>
      <c r="AW34" s="460"/>
      <c r="AX34" s="460"/>
      <c r="AY34" s="460"/>
      <c r="AZ34" s="461" t="s">
        <v>496</v>
      </c>
      <c r="BA34" s="461"/>
      <c r="BB34" s="461"/>
      <c r="BC34" s="461"/>
      <c r="BD34" s="461"/>
      <c r="BE34" s="462" t="s">
        <v>400</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t="s">
        <v>402</v>
      </c>
      <c r="C35" s="411"/>
      <c r="D35" s="411"/>
      <c r="E35" s="411"/>
      <c r="F35" s="411"/>
      <c r="G35" s="411"/>
      <c r="H35" s="411"/>
      <c r="I35" s="411"/>
      <c r="J35" s="411"/>
      <c r="K35" s="411"/>
      <c r="L35" s="411"/>
      <c r="M35" s="411"/>
      <c r="N35" s="411"/>
      <c r="O35" s="411"/>
      <c r="P35" s="412"/>
      <c r="Q35" s="413">
        <v>10</v>
      </c>
      <c r="R35" s="414"/>
      <c r="S35" s="414"/>
      <c r="T35" s="414"/>
      <c r="U35" s="414"/>
      <c r="V35" s="414">
        <v>10</v>
      </c>
      <c r="W35" s="414"/>
      <c r="X35" s="414"/>
      <c r="Y35" s="414"/>
      <c r="Z35" s="414"/>
      <c r="AA35" s="414">
        <v>0</v>
      </c>
      <c r="AB35" s="414"/>
      <c r="AC35" s="414"/>
      <c r="AD35" s="414"/>
      <c r="AE35" s="415"/>
      <c r="AF35" s="416">
        <v>0</v>
      </c>
      <c r="AG35" s="417"/>
      <c r="AH35" s="417"/>
      <c r="AI35" s="417"/>
      <c r="AJ35" s="418"/>
      <c r="AK35" s="464">
        <v>10</v>
      </c>
      <c r="AL35" s="460"/>
      <c r="AM35" s="460"/>
      <c r="AN35" s="460"/>
      <c r="AO35" s="460"/>
      <c r="AP35" s="460">
        <v>2</v>
      </c>
      <c r="AQ35" s="460"/>
      <c r="AR35" s="460"/>
      <c r="AS35" s="460"/>
      <c r="AT35" s="460"/>
      <c r="AU35" s="460">
        <v>0</v>
      </c>
      <c r="AV35" s="460"/>
      <c r="AW35" s="460"/>
      <c r="AX35" s="460"/>
      <c r="AY35" s="460"/>
      <c r="AZ35" s="461" t="s">
        <v>496</v>
      </c>
      <c r="BA35" s="461"/>
      <c r="BB35" s="461"/>
      <c r="BC35" s="461"/>
      <c r="BD35" s="461"/>
      <c r="BE35" s="462" t="s">
        <v>403</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404</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382</v>
      </c>
      <c r="B63" s="419" t="s">
        <v>405</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1229</v>
      </c>
      <c r="AG63" s="474"/>
      <c r="AH63" s="474"/>
      <c r="AI63" s="474"/>
      <c r="AJ63" s="475"/>
      <c r="AK63" s="476"/>
      <c r="AL63" s="471"/>
      <c r="AM63" s="471"/>
      <c r="AN63" s="471"/>
      <c r="AO63" s="471"/>
      <c r="AP63" s="474">
        <v>4375</v>
      </c>
      <c r="AQ63" s="474"/>
      <c r="AR63" s="474"/>
      <c r="AS63" s="474"/>
      <c r="AT63" s="474"/>
      <c r="AU63" s="474">
        <v>3819</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407</v>
      </c>
      <c r="B66" s="358"/>
      <c r="C66" s="358"/>
      <c r="D66" s="358"/>
      <c r="E66" s="358"/>
      <c r="F66" s="358"/>
      <c r="G66" s="358"/>
      <c r="H66" s="358"/>
      <c r="I66" s="358"/>
      <c r="J66" s="358"/>
      <c r="K66" s="358"/>
      <c r="L66" s="358"/>
      <c r="M66" s="358"/>
      <c r="N66" s="358"/>
      <c r="O66" s="358"/>
      <c r="P66" s="359"/>
      <c r="Q66" s="363" t="s">
        <v>386</v>
      </c>
      <c r="R66" s="364"/>
      <c r="S66" s="364"/>
      <c r="T66" s="364"/>
      <c r="U66" s="365"/>
      <c r="V66" s="363" t="s">
        <v>387</v>
      </c>
      <c r="W66" s="364"/>
      <c r="X66" s="364"/>
      <c r="Y66" s="364"/>
      <c r="Z66" s="365"/>
      <c r="AA66" s="363" t="s">
        <v>388</v>
      </c>
      <c r="AB66" s="364"/>
      <c r="AC66" s="364"/>
      <c r="AD66" s="364"/>
      <c r="AE66" s="365"/>
      <c r="AF66" s="484" t="s">
        <v>389</v>
      </c>
      <c r="AG66" s="445"/>
      <c r="AH66" s="445"/>
      <c r="AI66" s="445"/>
      <c r="AJ66" s="485"/>
      <c r="AK66" s="363" t="s">
        <v>390</v>
      </c>
      <c r="AL66" s="358"/>
      <c r="AM66" s="358"/>
      <c r="AN66" s="358"/>
      <c r="AO66" s="359"/>
      <c r="AP66" s="363" t="s">
        <v>391</v>
      </c>
      <c r="AQ66" s="364"/>
      <c r="AR66" s="364"/>
      <c r="AS66" s="364"/>
      <c r="AT66" s="365"/>
      <c r="AU66" s="363" t="s">
        <v>408</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561</v>
      </c>
      <c r="C68" s="500"/>
      <c r="D68" s="500"/>
      <c r="E68" s="500"/>
      <c r="F68" s="500"/>
      <c r="G68" s="500"/>
      <c r="H68" s="500"/>
      <c r="I68" s="500"/>
      <c r="J68" s="500"/>
      <c r="K68" s="500"/>
      <c r="L68" s="500"/>
      <c r="M68" s="500"/>
      <c r="N68" s="500"/>
      <c r="O68" s="500"/>
      <c r="P68" s="501"/>
      <c r="Q68" s="502">
        <v>206</v>
      </c>
      <c r="R68" s="496"/>
      <c r="S68" s="496"/>
      <c r="T68" s="496"/>
      <c r="U68" s="496"/>
      <c r="V68" s="496">
        <v>205</v>
      </c>
      <c r="W68" s="496"/>
      <c r="X68" s="496"/>
      <c r="Y68" s="496"/>
      <c r="Z68" s="496"/>
      <c r="AA68" s="496">
        <v>1</v>
      </c>
      <c r="AB68" s="496"/>
      <c r="AC68" s="496"/>
      <c r="AD68" s="496"/>
      <c r="AE68" s="496"/>
      <c r="AF68" s="496">
        <v>1</v>
      </c>
      <c r="AG68" s="496"/>
      <c r="AH68" s="496"/>
      <c r="AI68" s="496"/>
      <c r="AJ68" s="496"/>
      <c r="AK68" s="496" t="s">
        <v>496</v>
      </c>
      <c r="AL68" s="496"/>
      <c r="AM68" s="496"/>
      <c r="AN68" s="496"/>
      <c r="AO68" s="496"/>
      <c r="AP68" s="496" t="s">
        <v>496</v>
      </c>
      <c r="AQ68" s="496"/>
      <c r="AR68" s="496"/>
      <c r="AS68" s="496"/>
      <c r="AT68" s="496"/>
      <c r="AU68" s="496" t="s">
        <v>496</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562</v>
      </c>
      <c r="C69" s="504"/>
      <c r="D69" s="504"/>
      <c r="E69" s="504"/>
      <c r="F69" s="504"/>
      <c r="G69" s="504"/>
      <c r="H69" s="504"/>
      <c r="I69" s="504"/>
      <c r="J69" s="504"/>
      <c r="K69" s="504"/>
      <c r="L69" s="504"/>
      <c r="M69" s="504"/>
      <c r="N69" s="504"/>
      <c r="O69" s="504"/>
      <c r="P69" s="505"/>
      <c r="Q69" s="506">
        <v>19</v>
      </c>
      <c r="R69" s="460"/>
      <c r="S69" s="460"/>
      <c r="T69" s="460"/>
      <c r="U69" s="460"/>
      <c r="V69" s="460">
        <v>17</v>
      </c>
      <c r="W69" s="460"/>
      <c r="X69" s="460"/>
      <c r="Y69" s="460"/>
      <c r="Z69" s="460"/>
      <c r="AA69" s="460">
        <v>2</v>
      </c>
      <c r="AB69" s="460"/>
      <c r="AC69" s="460"/>
      <c r="AD69" s="460"/>
      <c r="AE69" s="460"/>
      <c r="AF69" s="460">
        <v>2</v>
      </c>
      <c r="AG69" s="460"/>
      <c r="AH69" s="460"/>
      <c r="AI69" s="460"/>
      <c r="AJ69" s="460"/>
      <c r="AK69" s="460" t="s">
        <v>496</v>
      </c>
      <c r="AL69" s="460"/>
      <c r="AM69" s="460"/>
      <c r="AN69" s="460"/>
      <c r="AO69" s="460"/>
      <c r="AP69" s="460" t="s">
        <v>496</v>
      </c>
      <c r="AQ69" s="460"/>
      <c r="AR69" s="460"/>
      <c r="AS69" s="460"/>
      <c r="AT69" s="460"/>
      <c r="AU69" s="460" t="s">
        <v>496</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563</v>
      </c>
      <c r="C70" s="504"/>
      <c r="D70" s="504"/>
      <c r="E70" s="504"/>
      <c r="F70" s="504"/>
      <c r="G70" s="504"/>
      <c r="H70" s="504"/>
      <c r="I70" s="504"/>
      <c r="J70" s="504"/>
      <c r="K70" s="504"/>
      <c r="L70" s="504"/>
      <c r="M70" s="504"/>
      <c r="N70" s="504"/>
      <c r="O70" s="504"/>
      <c r="P70" s="505"/>
      <c r="Q70" s="506">
        <v>323</v>
      </c>
      <c r="R70" s="460"/>
      <c r="S70" s="460"/>
      <c r="T70" s="460"/>
      <c r="U70" s="460"/>
      <c r="V70" s="460">
        <v>278</v>
      </c>
      <c r="W70" s="460"/>
      <c r="X70" s="460"/>
      <c r="Y70" s="460"/>
      <c r="Z70" s="460"/>
      <c r="AA70" s="460">
        <v>45</v>
      </c>
      <c r="AB70" s="460"/>
      <c r="AC70" s="460"/>
      <c r="AD70" s="460"/>
      <c r="AE70" s="460"/>
      <c r="AF70" s="460">
        <v>45</v>
      </c>
      <c r="AG70" s="460"/>
      <c r="AH70" s="460"/>
      <c r="AI70" s="460"/>
      <c r="AJ70" s="460"/>
      <c r="AK70" s="460" t="s">
        <v>496</v>
      </c>
      <c r="AL70" s="460"/>
      <c r="AM70" s="460"/>
      <c r="AN70" s="460"/>
      <c r="AO70" s="460"/>
      <c r="AP70" s="460" t="s">
        <v>496</v>
      </c>
      <c r="AQ70" s="460"/>
      <c r="AR70" s="460"/>
      <c r="AS70" s="460"/>
      <c r="AT70" s="460"/>
      <c r="AU70" s="460" t="s">
        <v>496</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564</v>
      </c>
      <c r="C71" s="504"/>
      <c r="D71" s="504"/>
      <c r="E71" s="504"/>
      <c r="F71" s="504"/>
      <c r="G71" s="504"/>
      <c r="H71" s="504"/>
      <c r="I71" s="504"/>
      <c r="J71" s="504"/>
      <c r="K71" s="504"/>
      <c r="L71" s="504"/>
      <c r="M71" s="504"/>
      <c r="N71" s="504"/>
      <c r="O71" s="504"/>
      <c r="P71" s="505"/>
      <c r="Q71" s="506">
        <v>18</v>
      </c>
      <c r="R71" s="460"/>
      <c r="S71" s="460"/>
      <c r="T71" s="460"/>
      <c r="U71" s="460"/>
      <c r="V71" s="460">
        <v>14</v>
      </c>
      <c r="W71" s="460"/>
      <c r="X71" s="460"/>
      <c r="Y71" s="460"/>
      <c r="Z71" s="460"/>
      <c r="AA71" s="460">
        <v>4</v>
      </c>
      <c r="AB71" s="460"/>
      <c r="AC71" s="460"/>
      <c r="AD71" s="460"/>
      <c r="AE71" s="460"/>
      <c r="AF71" s="460">
        <v>4</v>
      </c>
      <c r="AG71" s="460"/>
      <c r="AH71" s="460"/>
      <c r="AI71" s="460"/>
      <c r="AJ71" s="460"/>
      <c r="AK71" s="460" t="s">
        <v>496</v>
      </c>
      <c r="AL71" s="460"/>
      <c r="AM71" s="460"/>
      <c r="AN71" s="460"/>
      <c r="AO71" s="460"/>
      <c r="AP71" s="460" t="s">
        <v>496</v>
      </c>
      <c r="AQ71" s="460"/>
      <c r="AR71" s="460"/>
      <c r="AS71" s="460"/>
      <c r="AT71" s="460"/>
      <c r="AU71" s="460" t="s">
        <v>496</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565</v>
      </c>
      <c r="C72" s="504"/>
      <c r="D72" s="504"/>
      <c r="E72" s="504"/>
      <c r="F72" s="504"/>
      <c r="G72" s="504"/>
      <c r="H72" s="504"/>
      <c r="I72" s="504"/>
      <c r="J72" s="504"/>
      <c r="K72" s="504"/>
      <c r="L72" s="504"/>
      <c r="M72" s="504"/>
      <c r="N72" s="504"/>
      <c r="O72" s="504"/>
      <c r="P72" s="505"/>
      <c r="Q72" s="506">
        <v>38</v>
      </c>
      <c r="R72" s="460"/>
      <c r="S72" s="460"/>
      <c r="T72" s="460"/>
      <c r="U72" s="460"/>
      <c r="V72" s="460">
        <v>34</v>
      </c>
      <c r="W72" s="460"/>
      <c r="X72" s="460"/>
      <c r="Y72" s="460"/>
      <c r="Z72" s="460"/>
      <c r="AA72" s="460">
        <v>4</v>
      </c>
      <c r="AB72" s="460"/>
      <c r="AC72" s="460"/>
      <c r="AD72" s="460"/>
      <c r="AE72" s="460"/>
      <c r="AF72" s="460">
        <v>4</v>
      </c>
      <c r="AG72" s="460"/>
      <c r="AH72" s="460"/>
      <c r="AI72" s="460"/>
      <c r="AJ72" s="460"/>
      <c r="AK72" s="460" t="s">
        <v>578</v>
      </c>
      <c r="AL72" s="460"/>
      <c r="AM72" s="460"/>
      <c r="AN72" s="460"/>
      <c r="AO72" s="460"/>
      <c r="AP72" s="460" t="s">
        <v>578</v>
      </c>
      <c r="AQ72" s="460"/>
      <c r="AR72" s="460"/>
      <c r="AS72" s="460"/>
      <c r="AT72" s="460"/>
      <c r="AU72" s="507" t="s">
        <v>578</v>
      </c>
      <c r="AV72" s="508"/>
      <c r="AW72" s="508"/>
      <c r="AX72" s="508"/>
      <c r="AY72" s="464"/>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566</v>
      </c>
      <c r="C73" s="504"/>
      <c r="D73" s="504"/>
      <c r="E73" s="504"/>
      <c r="F73" s="504"/>
      <c r="G73" s="504"/>
      <c r="H73" s="504"/>
      <c r="I73" s="504"/>
      <c r="J73" s="504"/>
      <c r="K73" s="504"/>
      <c r="L73" s="504"/>
      <c r="M73" s="504"/>
      <c r="N73" s="504"/>
      <c r="O73" s="504"/>
      <c r="P73" s="505"/>
      <c r="Q73" s="506">
        <v>10</v>
      </c>
      <c r="R73" s="460"/>
      <c r="S73" s="460"/>
      <c r="T73" s="460"/>
      <c r="U73" s="460"/>
      <c r="V73" s="460">
        <v>3</v>
      </c>
      <c r="W73" s="460"/>
      <c r="X73" s="460"/>
      <c r="Y73" s="460"/>
      <c r="Z73" s="460"/>
      <c r="AA73" s="460">
        <v>7</v>
      </c>
      <c r="AB73" s="460"/>
      <c r="AC73" s="460"/>
      <c r="AD73" s="460"/>
      <c r="AE73" s="460"/>
      <c r="AF73" s="460">
        <v>7</v>
      </c>
      <c r="AG73" s="460"/>
      <c r="AH73" s="460"/>
      <c r="AI73" s="460"/>
      <c r="AJ73" s="460"/>
      <c r="AK73" s="460" t="s">
        <v>578</v>
      </c>
      <c r="AL73" s="460"/>
      <c r="AM73" s="460"/>
      <c r="AN73" s="460"/>
      <c r="AO73" s="460"/>
      <c r="AP73" s="460" t="s">
        <v>578</v>
      </c>
      <c r="AQ73" s="460"/>
      <c r="AR73" s="460"/>
      <c r="AS73" s="460"/>
      <c r="AT73" s="460"/>
      <c r="AU73" s="507" t="s">
        <v>578</v>
      </c>
      <c r="AV73" s="508"/>
      <c r="AW73" s="508"/>
      <c r="AX73" s="508"/>
      <c r="AY73" s="464"/>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t="s">
        <v>567</v>
      </c>
      <c r="C74" s="504"/>
      <c r="D74" s="504"/>
      <c r="E74" s="504"/>
      <c r="F74" s="504"/>
      <c r="G74" s="504"/>
      <c r="H74" s="504"/>
      <c r="I74" s="504"/>
      <c r="J74" s="504"/>
      <c r="K74" s="504"/>
      <c r="L74" s="504"/>
      <c r="M74" s="504"/>
      <c r="N74" s="504"/>
      <c r="O74" s="504"/>
      <c r="P74" s="505"/>
      <c r="Q74" s="506">
        <v>1772</v>
      </c>
      <c r="R74" s="460"/>
      <c r="S74" s="460"/>
      <c r="T74" s="460"/>
      <c r="U74" s="460"/>
      <c r="V74" s="460">
        <v>1619</v>
      </c>
      <c r="W74" s="460"/>
      <c r="X74" s="460"/>
      <c r="Y74" s="460"/>
      <c r="Z74" s="460"/>
      <c r="AA74" s="460">
        <v>153</v>
      </c>
      <c r="AB74" s="460"/>
      <c r="AC74" s="460"/>
      <c r="AD74" s="460"/>
      <c r="AE74" s="460"/>
      <c r="AF74" s="460">
        <v>153</v>
      </c>
      <c r="AG74" s="460"/>
      <c r="AH74" s="460"/>
      <c r="AI74" s="460"/>
      <c r="AJ74" s="460"/>
      <c r="AK74" s="460" t="s">
        <v>578</v>
      </c>
      <c r="AL74" s="460"/>
      <c r="AM74" s="460"/>
      <c r="AN74" s="460"/>
      <c r="AO74" s="460"/>
      <c r="AP74" s="460">
        <v>4046</v>
      </c>
      <c r="AQ74" s="460"/>
      <c r="AR74" s="460"/>
      <c r="AS74" s="460"/>
      <c r="AT74" s="460"/>
      <c r="AU74" s="507">
        <v>373</v>
      </c>
      <c r="AV74" s="508"/>
      <c r="AW74" s="508"/>
      <c r="AX74" s="508"/>
      <c r="AY74" s="464"/>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t="s">
        <v>568</v>
      </c>
      <c r="C75" s="504"/>
      <c r="D75" s="504"/>
      <c r="E75" s="504"/>
      <c r="F75" s="504"/>
      <c r="G75" s="504"/>
      <c r="H75" s="504"/>
      <c r="I75" s="504"/>
      <c r="J75" s="504"/>
      <c r="K75" s="504"/>
      <c r="L75" s="504"/>
      <c r="M75" s="504"/>
      <c r="N75" s="504"/>
      <c r="O75" s="504"/>
      <c r="P75" s="505"/>
      <c r="Q75" s="509">
        <v>587</v>
      </c>
      <c r="R75" s="508"/>
      <c r="S75" s="508"/>
      <c r="T75" s="508"/>
      <c r="U75" s="464"/>
      <c r="V75" s="507">
        <v>552</v>
      </c>
      <c r="W75" s="508"/>
      <c r="X75" s="508"/>
      <c r="Y75" s="508"/>
      <c r="Z75" s="464"/>
      <c r="AA75" s="507">
        <v>35</v>
      </c>
      <c r="AB75" s="508"/>
      <c r="AC75" s="508"/>
      <c r="AD75" s="508"/>
      <c r="AE75" s="464"/>
      <c r="AF75" s="507">
        <v>35</v>
      </c>
      <c r="AG75" s="508"/>
      <c r="AH75" s="508"/>
      <c r="AI75" s="508"/>
      <c r="AJ75" s="464"/>
      <c r="AK75" s="460" t="s">
        <v>578</v>
      </c>
      <c r="AL75" s="460"/>
      <c r="AM75" s="460"/>
      <c r="AN75" s="460"/>
      <c r="AO75" s="460"/>
      <c r="AP75" s="507">
        <v>1644</v>
      </c>
      <c r="AQ75" s="508"/>
      <c r="AR75" s="508"/>
      <c r="AS75" s="508"/>
      <c r="AT75" s="464"/>
      <c r="AU75" s="507">
        <v>84</v>
      </c>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t="s">
        <v>569</v>
      </c>
      <c r="C76" s="504"/>
      <c r="D76" s="504"/>
      <c r="E76" s="504"/>
      <c r="F76" s="504"/>
      <c r="G76" s="504"/>
      <c r="H76" s="504"/>
      <c r="I76" s="504"/>
      <c r="J76" s="504"/>
      <c r="K76" s="504"/>
      <c r="L76" s="504"/>
      <c r="M76" s="504"/>
      <c r="N76" s="504"/>
      <c r="O76" s="504"/>
      <c r="P76" s="505"/>
      <c r="Q76" s="509">
        <v>2744</v>
      </c>
      <c r="R76" s="508"/>
      <c r="S76" s="508"/>
      <c r="T76" s="508"/>
      <c r="U76" s="464"/>
      <c r="V76" s="507">
        <v>2659</v>
      </c>
      <c r="W76" s="508"/>
      <c r="X76" s="508"/>
      <c r="Y76" s="508"/>
      <c r="Z76" s="464"/>
      <c r="AA76" s="507">
        <v>85</v>
      </c>
      <c r="AB76" s="508"/>
      <c r="AC76" s="508"/>
      <c r="AD76" s="508"/>
      <c r="AE76" s="464"/>
      <c r="AF76" s="507">
        <v>47</v>
      </c>
      <c r="AG76" s="508"/>
      <c r="AH76" s="508"/>
      <c r="AI76" s="508"/>
      <c r="AJ76" s="464"/>
      <c r="AK76" s="507">
        <v>10</v>
      </c>
      <c r="AL76" s="508"/>
      <c r="AM76" s="508"/>
      <c r="AN76" s="508"/>
      <c r="AO76" s="464"/>
      <c r="AP76" s="507">
        <v>1415</v>
      </c>
      <c r="AQ76" s="508"/>
      <c r="AR76" s="508"/>
      <c r="AS76" s="508"/>
      <c r="AT76" s="464"/>
      <c r="AU76" s="507">
        <v>118</v>
      </c>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t="s">
        <v>570</v>
      </c>
      <c r="C77" s="504"/>
      <c r="D77" s="504"/>
      <c r="E77" s="504"/>
      <c r="F77" s="504"/>
      <c r="G77" s="504"/>
      <c r="H77" s="504"/>
      <c r="I77" s="504"/>
      <c r="J77" s="504"/>
      <c r="K77" s="504"/>
      <c r="L77" s="504"/>
      <c r="M77" s="504"/>
      <c r="N77" s="504"/>
      <c r="O77" s="504"/>
      <c r="P77" s="505"/>
      <c r="Q77" s="509">
        <v>108</v>
      </c>
      <c r="R77" s="508"/>
      <c r="S77" s="508"/>
      <c r="T77" s="508"/>
      <c r="U77" s="464"/>
      <c r="V77" s="507">
        <v>90</v>
      </c>
      <c r="W77" s="508"/>
      <c r="X77" s="508"/>
      <c r="Y77" s="508"/>
      <c r="Z77" s="464"/>
      <c r="AA77" s="507">
        <v>18</v>
      </c>
      <c r="AB77" s="508"/>
      <c r="AC77" s="508"/>
      <c r="AD77" s="508"/>
      <c r="AE77" s="464"/>
      <c r="AF77" s="507">
        <v>18</v>
      </c>
      <c r="AG77" s="508"/>
      <c r="AH77" s="508"/>
      <c r="AI77" s="508"/>
      <c r="AJ77" s="464"/>
      <c r="AK77" s="507" t="s">
        <v>578</v>
      </c>
      <c r="AL77" s="508"/>
      <c r="AM77" s="508"/>
      <c r="AN77" s="508"/>
      <c r="AO77" s="464"/>
      <c r="AP77" s="507" t="s">
        <v>578</v>
      </c>
      <c r="AQ77" s="508"/>
      <c r="AR77" s="508"/>
      <c r="AS77" s="508"/>
      <c r="AT77" s="464"/>
      <c r="AU77" s="507" t="s">
        <v>578</v>
      </c>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t="s">
        <v>571</v>
      </c>
      <c r="C78" s="504"/>
      <c r="D78" s="504"/>
      <c r="E78" s="504"/>
      <c r="F78" s="504"/>
      <c r="G78" s="504"/>
      <c r="H78" s="504"/>
      <c r="I78" s="504"/>
      <c r="J78" s="504"/>
      <c r="K78" s="504"/>
      <c r="L78" s="504"/>
      <c r="M78" s="504"/>
      <c r="N78" s="504"/>
      <c r="O78" s="504"/>
      <c r="P78" s="505"/>
      <c r="Q78" s="506">
        <v>607</v>
      </c>
      <c r="R78" s="460"/>
      <c r="S78" s="460"/>
      <c r="T78" s="460"/>
      <c r="U78" s="460"/>
      <c r="V78" s="460">
        <v>579</v>
      </c>
      <c r="W78" s="460"/>
      <c r="X78" s="460"/>
      <c r="Y78" s="460"/>
      <c r="Z78" s="460"/>
      <c r="AA78" s="460">
        <v>28</v>
      </c>
      <c r="AB78" s="460"/>
      <c r="AC78" s="460"/>
      <c r="AD78" s="460"/>
      <c r="AE78" s="460"/>
      <c r="AF78" s="460">
        <v>28</v>
      </c>
      <c r="AG78" s="460"/>
      <c r="AH78" s="460"/>
      <c r="AI78" s="460"/>
      <c r="AJ78" s="460"/>
      <c r="AK78" s="460" t="s">
        <v>578</v>
      </c>
      <c r="AL78" s="460"/>
      <c r="AM78" s="460"/>
      <c r="AN78" s="460"/>
      <c r="AO78" s="460"/>
      <c r="AP78" s="460" t="s">
        <v>578</v>
      </c>
      <c r="AQ78" s="460"/>
      <c r="AR78" s="460"/>
      <c r="AS78" s="460"/>
      <c r="AT78" s="460"/>
      <c r="AU78" s="460" t="s">
        <v>578</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t="s">
        <v>572</v>
      </c>
      <c r="C79" s="504"/>
      <c r="D79" s="504"/>
      <c r="E79" s="504"/>
      <c r="F79" s="504"/>
      <c r="G79" s="504"/>
      <c r="H79" s="504"/>
      <c r="I79" s="504"/>
      <c r="J79" s="504"/>
      <c r="K79" s="504"/>
      <c r="L79" s="504"/>
      <c r="M79" s="504"/>
      <c r="N79" s="504"/>
      <c r="O79" s="504"/>
      <c r="P79" s="505"/>
      <c r="Q79" s="506">
        <v>6260</v>
      </c>
      <c r="R79" s="460"/>
      <c r="S79" s="460"/>
      <c r="T79" s="460"/>
      <c r="U79" s="460"/>
      <c r="V79" s="460">
        <v>6817</v>
      </c>
      <c r="W79" s="460"/>
      <c r="X79" s="460"/>
      <c r="Y79" s="460"/>
      <c r="Z79" s="460"/>
      <c r="AA79" s="460">
        <v>-557</v>
      </c>
      <c r="AB79" s="460"/>
      <c r="AC79" s="460"/>
      <c r="AD79" s="460"/>
      <c r="AE79" s="460"/>
      <c r="AF79" s="460">
        <v>3266</v>
      </c>
      <c r="AG79" s="460"/>
      <c r="AH79" s="460"/>
      <c r="AI79" s="460"/>
      <c r="AJ79" s="460"/>
      <c r="AK79" s="460" t="s">
        <v>578</v>
      </c>
      <c r="AL79" s="460"/>
      <c r="AM79" s="460"/>
      <c r="AN79" s="460"/>
      <c r="AO79" s="460"/>
      <c r="AP79" s="460">
        <v>13755</v>
      </c>
      <c r="AQ79" s="460"/>
      <c r="AR79" s="460"/>
      <c r="AS79" s="460"/>
      <c r="AT79" s="460"/>
      <c r="AU79" s="460" t="s">
        <v>585</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t="s">
        <v>573</v>
      </c>
      <c r="C80" s="504"/>
      <c r="D80" s="504"/>
      <c r="E80" s="504"/>
      <c r="F80" s="504"/>
      <c r="G80" s="504"/>
      <c r="H80" s="504"/>
      <c r="I80" s="504"/>
      <c r="J80" s="504"/>
      <c r="K80" s="504"/>
      <c r="L80" s="504"/>
      <c r="M80" s="504"/>
      <c r="N80" s="504"/>
      <c r="O80" s="504"/>
      <c r="P80" s="505"/>
      <c r="Q80" s="506">
        <v>1199</v>
      </c>
      <c r="R80" s="460"/>
      <c r="S80" s="460"/>
      <c r="T80" s="460"/>
      <c r="U80" s="460"/>
      <c r="V80" s="460">
        <v>1199</v>
      </c>
      <c r="W80" s="460"/>
      <c r="X80" s="460"/>
      <c r="Y80" s="460"/>
      <c r="Z80" s="460"/>
      <c r="AA80" s="460" t="s">
        <v>578</v>
      </c>
      <c r="AB80" s="460"/>
      <c r="AC80" s="460"/>
      <c r="AD80" s="460"/>
      <c r="AE80" s="460"/>
      <c r="AF80" s="460" t="s">
        <v>578</v>
      </c>
      <c r="AG80" s="460"/>
      <c r="AH80" s="460"/>
      <c r="AI80" s="460"/>
      <c r="AJ80" s="460"/>
      <c r="AK80" s="460" t="s">
        <v>578</v>
      </c>
      <c r="AL80" s="460"/>
      <c r="AM80" s="460"/>
      <c r="AN80" s="460"/>
      <c r="AO80" s="460"/>
      <c r="AP80" s="460" t="s">
        <v>578</v>
      </c>
      <c r="AQ80" s="460"/>
      <c r="AR80" s="460"/>
      <c r="AS80" s="460"/>
      <c r="AT80" s="460"/>
      <c r="AU80" s="460" t="s">
        <v>578</v>
      </c>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t="s">
        <v>574</v>
      </c>
      <c r="C81" s="504"/>
      <c r="D81" s="504"/>
      <c r="E81" s="504"/>
      <c r="F81" s="504"/>
      <c r="G81" s="504"/>
      <c r="H81" s="504"/>
      <c r="I81" s="504"/>
      <c r="J81" s="504"/>
      <c r="K81" s="504"/>
      <c r="L81" s="504"/>
      <c r="M81" s="504"/>
      <c r="N81" s="504"/>
      <c r="O81" s="504"/>
      <c r="P81" s="505"/>
      <c r="Q81" s="506">
        <v>313311</v>
      </c>
      <c r="R81" s="460"/>
      <c r="S81" s="460"/>
      <c r="T81" s="460"/>
      <c r="U81" s="460"/>
      <c r="V81" s="460">
        <v>310666</v>
      </c>
      <c r="W81" s="460"/>
      <c r="X81" s="460"/>
      <c r="Y81" s="460"/>
      <c r="Z81" s="460"/>
      <c r="AA81" s="460">
        <v>2644</v>
      </c>
      <c r="AB81" s="460"/>
      <c r="AC81" s="460"/>
      <c r="AD81" s="460"/>
      <c r="AE81" s="460"/>
      <c r="AF81" s="460">
        <v>2644</v>
      </c>
      <c r="AG81" s="460"/>
      <c r="AH81" s="460"/>
      <c r="AI81" s="460"/>
      <c r="AJ81" s="460"/>
      <c r="AK81" s="460">
        <v>2298</v>
      </c>
      <c r="AL81" s="460"/>
      <c r="AM81" s="460"/>
      <c r="AN81" s="460"/>
      <c r="AO81" s="460"/>
      <c r="AP81" s="460" t="s">
        <v>578</v>
      </c>
      <c r="AQ81" s="460"/>
      <c r="AR81" s="460"/>
      <c r="AS81" s="460"/>
      <c r="AT81" s="460"/>
      <c r="AU81" s="460" t="s">
        <v>578</v>
      </c>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t="s">
        <v>575</v>
      </c>
      <c r="C82" s="504"/>
      <c r="D82" s="504"/>
      <c r="E82" s="504"/>
      <c r="F82" s="504"/>
      <c r="G82" s="504"/>
      <c r="H82" s="504"/>
      <c r="I82" s="504"/>
      <c r="J82" s="504"/>
      <c r="K82" s="504"/>
      <c r="L82" s="504"/>
      <c r="M82" s="504"/>
      <c r="N82" s="504"/>
      <c r="O82" s="504"/>
      <c r="P82" s="505"/>
      <c r="Q82" s="506">
        <v>6442</v>
      </c>
      <c r="R82" s="460"/>
      <c r="S82" s="460"/>
      <c r="T82" s="460"/>
      <c r="U82" s="460"/>
      <c r="V82" s="460">
        <v>6301</v>
      </c>
      <c r="W82" s="460"/>
      <c r="X82" s="460"/>
      <c r="Y82" s="460"/>
      <c r="Z82" s="460"/>
      <c r="AA82" s="460">
        <v>141</v>
      </c>
      <c r="AB82" s="460"/>
      <c r="AC82" s="460"/>
      <c r="AD82" s="460"/>
      <c r="AE82" s="460"/>
      <c r="AF82" s="460">
        <v>141</v>
      </c>
      <c r="AG82" s="460"/>
      <c r="AH82" s="460"/>
      <c r="AI82" s="460"/>
      <c r="AJ82" s="460"/>
      <c r="AK82" s="460">
        <v>20</v>
      </c>
      <c r="AL82" s="460"/>
      <c r="AM82" s="460"/>
      <c r="AN82" s="460"/>
      <c r="AO82" s="460"/>
      <c r="AP82" s="460" t="s">
        <v>578</v>
      </c>
      <c r="AQ82" s="460"/>
      <c r="AR82" s="460"/>
      <c r="AS82" s="460"/>
      <c r="AT82" s="460"/>
      <c r="AU82" s="460" t="s">
        <v>578</v>
      </c>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t="s">
        <v>576</v>
      </c>
      <c r="C83" s="504"/>
      <c r="D83" s="504"/>
      <c r="E83" s="504"/>
      <c r="F83" s="504"/>
      <c r="G83" s="504"/>
      <c r="H83" s="504"/>
      <c r="I83" s="504"/>
      <c r="J83" s="504"/>
      <c r="K83" s="504"/>
      <c r="L83" s="504"/>
      <c r="M83" s="504"/>
      <c r="N83" s="504"/>
      <c r="O83" s="504"/>
      <c r="P83" s="505"/>
      <c r="Q83" s="506">
        <v>739</v>
      </c>
      <c r="R83" s="460"/>
      <c r="S83" s="460"/>
      <c r="T83" s="460"/>
      <c r="U83" s="460"/>
      <c r="V83" s="460">
        <v>3701</v>
      </c>
      <c r="W83" s="460"/>
      <c r="X83" s="460"/>
      <c r="Y83" s="460"/>
      <c r="Z83" s="460"/>
      <c r="AA83" s="460">
        <v>368</v>
      </c>
      <c r="AB83" s="460"/>
      <c r="AC83" s="460"/>
      <c r="AD83" s="460"/>
      <c r="AE83" s="460"/>
      <c r="AF83" s="460">
        <v>368</v>
      </c>
      <c r="AG83" s="460"/>
      <c r="AH83" s="460"/>
      <c r="AI83" s="460"/>
      <c r="AJ83" s="460"/>
      <c r="AK83" s="460" t="s">
        <v>578</v>
      </c>
      <c r="AL83" s="460"/>
      <c r="AM83" s="460"/>
      <c r="AN83" s="460"/>
      <c r="AO83" s="460"/>
      <c r="AP83" s="460" t="s">
        <v>578</v>
      </c>
      <c r="AQ83" s="460"/>
      <c r="AR83" s="460"/>
      <c r="AS83" s="460"/>
      <c r="AT83" s="460"/>
      <c r="AU83" s="460" t="s">
        <v>578</v>
      </c>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t="s">
        <v>577</v>
      </c>
      <c r="C84" s="504"/>
      <c r="D84" s="504"/>
      <c r="E84" s="504"/>
      <c r="F84" s="504"/>
      <c r="G84" s="504"/>
      <c r="H84" s="504"/>
      <c r="I84" s="504"/>
      <c r="J84" s="504"/>
      <c r="K84" s="504"/>
      <c r="L84" s="504"/>
      <c r="M84" s="504"/>
      <c r="N84" s="504"/>
      <c r="O84" s="504"/>
      <c r="P84" s="505"/>
      <c r="Q84" s="506">
        <v>257</v>
      </c>
      <c r="R84" s="460"/>
      <c r="S84" s="460"/>
      <c r="T84" s="460"/>
      <c r="U84" s="460"/>
      <c r="V84" s="460">
        <v>221</v>
      </c>
      <c r="W84" s="460"/>
      <c r="X84" s="460"/>
      <c r="Y84" s="460"/>
      <c r="Z84" s="460"/>
      <c r="AA84" s="460">
        <v>36</v>
      </c>
      <c r="AB84" s="460"/>
      <c r="AC84" s="460"/>
      <c r="AD84" s="460"/>
      <c r="AE84" s="460"/>
      <c r="AF84" s="460">
        <v>36</v>
      </c>
      <c r="AG84" s="460"/>
      <c r="AH84" s="460"/>
      <c r="AI84" s="460"/>
      <c r="AJ84" s="460"/>
      <c r="AK84" s="460">
        <v>255</v>
      </c>
      <c r="AL84" s="460"/>
      <c r="AM84" s="460"/>
      <c r="AN84" s="460"/>
      <c r="AO84" s="460"/>
      <c r="AP84" s="460" t="s">
        <v>578</v>
      </c>
      <c r="AQ84" s="460"/>
      <c r="AR84" s="460"/>
      <c r="AS84" s="460"/>
      <c r="AT84" s="460"/>
      <c r="AU84" s="460" t="s">
        <v>578</v>
      </c>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382</v>
      </c>
      <c r="B88" s="419" t="s">
        <v>409</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f>SUM(AF68:AJ87)</f>
        <v>6799</v>
      </c>
      <c r="AG88" s="474"/>
      <c r="AH88" s="474"/>
      <c r="AI88" s="474"/>
      <c r="AJ88" s="474"/>
      <c r="AK88" s="471"/>
      <c r="AL88" s="471"/>
      <c r="AM88" s="471"/>
      <c r="AN88" s="471"/>
      <c r="AO88" s="471"/>
      <c r="AP88" s="474">
        <f>SUM(AP68:AT87)</f>
        <v>20860</v>
      </c>
      <c r="AQ88" s="474"/>
      <c r="AR88" s="474"/>
      <c r="AS88" s="474"/>
      <c r="AT88" s="474"/>
      <c r="AU88" s="474">
        <f>SUM(AU68:AY87)</f>
        <v>575</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382</v>
      </c>
      <c r="BR102" s="419" t="s">
        <v>410</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78</v>
      </c>
      <c r="CS102" s="482"/>
      <c r="CT102" s="482"/>
      <c r="CU102" s="482"/>
      <c r="CV102" s="521"/>
      <c r="CW102" s="520">
        <v>7</v>
      </c>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411</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412</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415</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416</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417</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418</v>
      </c>
      <c r="AB109" s="523"/>
      <c r="AC109" s="523"/>
      <c r="AD109" s="523"/>
      <c r="AE109" s="524"/>
      <c r="AF109" s="522" t="s">
        <v>419</v>
      </c>
      <c r="AG109" s="523"/>
      <c r="AH109" s="523"/>
      <c r="AI109" s="523"/>
      <c r="AJ109" s="524"/>
      <c r="AK109" s="522" t="s">
        <v>294</v>
      </c>
      <c r="AL109" s="523"/>
      <c r="AM109" s="523"/>
      <c r="AN109" s="523"/>
      <c r="AO109" s="524"/>
      <c r="AP109" s="522" t="s">
        <v>420</v>
      </c>
      <c r="AQ109" s="523"/>
      <c r="AR109" s="523"/>
      <c r="AS109" s="523"/>
      <c r="AT109" s="525"/>
      <c r="AU109" s="542" t="s">
        <v>417</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418</v>
      </c>
      <c r="BR109" s="523"/>
      <c r="BS109" s="523"/>
      <c r="BT109" s="523"/>
      <c r="BU109" s="524"/>
      <c r="BV109" s="522" t="s">
        <v>419</v>
      </c>
      <c r="BW109" s="523"/>
      <c r="BX109" s="523"/>
      <c r="BY109" s="523"/>
      <c r="BZ109" s="524"/>
      <c r="CA109" s="522" t="s">
        <v>294</v>
      </c>
      <c r="CB109" s="523"/>
      <c r="CC109" s="523"/>
      <c r="CD109" s="523"/>
      <c r="CE109" s="524"/>
      <c r="CF109" s="543" t="s">
        <v>420</v>
      </c>
      <c r="CG109" s="543"/>
      <c r="CH109" s="543"/>
      <c r="CI109" s="543"/>
      <c r="CJ109" s="543"/>
      <c r="CK109" s="522" t="s">
        <v>421</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418</v>
      </c>
      <c r="DH109" s="523"/>
      <c r="DI109" s="523"/>
      <c r="DJ109" s="523"/>
      <c r="DK109" s="524"/>
      <c r="DL109" s="522" t="s">
        <v>419</v>
      </c>
      <c r="DM109" s="523"/>
      <c r="DN109" s="523"/>
      <c r="DO109" s="523"/>
      <c r="DP109" s="524"/>
      <c r="DQ109" s="522" t="s">
        <v>294</v>
      </c>
      <c r="DR109" s="523"/>
      <c r="DS109" s="523"/>
      <c r="DT109" s="523"/>
      <c r="DU109" s="524"/>
      <c r="DV109" s="522" t="s">
        <v>420</v>
      </c>
      <c r="DW109" s="523"/>
      <c r="DX109" s="523"/>
      <c r="DY109" s="523"/>
      <c r="DZ109" s="525"/>
    </row>
    <row r="110" spans="1:131" s="212" customFormat="1" ht="26.25" customHeight="1" x14ac:dyDescent="0.2">
      <c r="A110" s="526" t="s">
        <v>422</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1367297</v>
      </c>
      <c r="AB110" s="530"/>
      <c r="AC110" s="530"/>
      <c r="AD110" s="530"/>
      <c r="AE110" s="531"/>
      <c r="AF110" s="532">
        <v>1331903</v>
      </c>
      <c r="AG110" s="530"/>
      <c r="AH110" s="530"/>
      <c r="AI110" s="530"/>
      <c r="AJ110" s="531"/>
      <c r="AK110" s="532">
        <v>1324739</v>
      </c>
      <c r="AL110" s="530"/>
      <c r="AM110" s="530"/>
      <c r="AN110" s="530"/>
      <c r="AO110" s="531"/>
      <c r="AP110" s="533">
        <v>22.1</v>
      </c>
      <c r="AQ110" s="534"/>
      <c r="AR110" s="534"/>
      <c r="AS110" s="534"/>
      <c r="AT110" s="535"/>
      <c r="AU110" s="536" t="s">
        <v>69</v>
      </c>
      <c r="AV110" s="537"/>
      <c r="AW110" s="537"/>
      <c r="AX110" s="537"/>
      <c r="AY110" s="537"/>
      <c r="AZ110" s="559" t="s">
        <v>423</v>
      </c>
      <c r="BA110" s="527"/>
      <c r="BB110" s="527"/>
      <c r="BC110" s="527"/>
      <c r="BD110" s="527"/>
      <c r="BE110" s="527"/>
      <c r="BF110" s="527"/>
      <c r="BG110" s="527"/>
      <c r="BH110" s="527"/>
      <c r="BI110" s="527"/>
      <c r="BJ110" s="527"/>
      <c r="BK110" s="527"/>
      <c r="BL110" s="527"/>
      <c r="BM110" s="527"/>
      <c r="BN110" s="527"/>
      <c r="BO110" s="527"/>
      <c r="BP110" s="528"/>
      <c r="BQ110" s="560">
        <v>11436945</v>
      </c>
      <c r="BR110" s="561"/>
      <c r="BS110" s="561"/>
      <c r="BT110" s="561"/>
      <c r="BU110" s="561"/>
      <c r="BV110" s="561">
        <v>13022794</v>
      </c>
      <c r="BW110" s="561"/>
      <c r="BX110" s="561"/>
      <c r="BY110" s="561"/>
      <c r="BZ110" s="561"/>
      <c r="CA110" s="561">
        <v>14808017</v>
      </c>
      <c r="CB110" s="561"/>
      <c r="CC110" s="561"/>
      <c r="CD110" s="561"/>
      <c r="CE110" s="561"/>
      <c r="CF110" s="574">
        <v>247.4</v>
      </c>
      <c r="CG110" s="575"/>
      <c r="CH110" s="575"/>
      <c r="CI110" s="575"/>
      <c r="CJ110" s="575"/>
      <c r="CK110" s="576" t="s">
        <v>424</v>
      </c>
      <c r="CL110" s="577"/>
      <c r="CM110" s="559" t="s">
        <v>425</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426</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427</v>
      </c>
      <c r="BA111" s="553"/>
      <c r="BB111" s="553"/>
      <c r="BC111" s="553"/>
      <c r="BD111" s="553"/>
      <c r="BE111" s="553"/>
      <c r="BF111" s="553"/>
      <c r="BG111" s="553"/>
      <c r="BH111" s="553"/>
      <c r="BI111" s="553"/>
      <c r="BJ111" s="553"/>
      <c r="BK111" s="553"/>
      <c r="BL111" s="553"/>
      <c r="BM111" s="553"/>
      <c r="BN111" s="553"/>
      <c r="BO111" s="553"/>
      <c r="BP111" s="554"/>
      <c r="BQ111" s="555">
        <v>26782</v>
      </c>
      <c r="BR111" s="556"/>
      <c r="BS111" s="556"/>
      <c r="BT111" s="556"/>
      <c r="BU111" s="556"/>
      <c r="BV111" s="556">
        <v>20159</v>
      </c>
      <c r="BW111" s="556"/>
      <c r="BX111" s="556"/>
      <c r="BY111" s="556"/>
      <c r="BZ111" s="556"/>
      <c r="CA111" s="556">
        <v>15325</v>
      </c>
      <c r="CB111" s="556"/>
      <c r="CC111" s="556"/>
      <c r="CD111" s="556"/>
      <c r="CE111" s="556"/>
      <c r="CF111" s="550">
        <v>0.3</v>
      </c>
      <c r="CG111" s="551"/>
      <c r="CH111" s="551"/>
      <c r="CI111" s="551"/>
      <c r="CJ111" s="551"/>
      <c r="CK111" s="578"/>
      <c r="CL111" s="579"/>
      <c r="CM111" s="552" t="s">
        <v>428</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429</v>
      </c>
      <c r="B112" s="583"/>
      <c r="C112" s="553" t="s">
        <v>430</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431</v>
      </c>
      <c r="BA112" s="553"/>
      <c r="BB112" s="553"/>
      <c r="BC112" s="553"/>
      <c r="BD112" s="553"/>
      <c r="BE112" s="553"/>
      <c r="BF112" s="553"/>
      <c r="BG112" s="553"/>
      <c r="BH112" s="553"/>
      <c r="BI112" s="553"/>
      <c r="BJ112" s="553"/>
      <c r="BK112" s="553"/>
      <c r="BL112" s="553"/>
      <c r="BM112" s="553"/>
      <c r="BN112" s="553"/>
      <c r="BO112" s="553"/>
      <c r="BP112" s="554"/>
      <c r="BQ112" s="555">
        <v>4181260</v>
      </c>
      <c r="BR112" s="556"/>
      <c r="BS112" s="556"/>
      <c r="BT112" s="556"/>
      <c r="BU112" s="556"/>
      <c r="BV112" s="556">
        <v>3952078</v>
      </c>
      <c r="BW112" s="556"/>
      <c r="BX112" s="556"/>
      <c r="BY112" s="556"/>
      <c r="BZ112" s="556"/>
      <c r="CA112" s="556">
        <v>3819363</v>
      </c>
      <c r="CB112" s="556"/>
      <c r="CC112" s="556"/>
      <c r="CD112" s="556"/>
      <c r="CE112" s="556"/>
      <c r="CF112" s="550">
        <v>63.8</v>
      </c>
      <c r="CG112" s="551"/>
      <c r="CH112" s="551"/>
      <c r="CI112" s="551"/>
      <c r="CJ112" s="551"/>
      <c r="CK112" s="578"/>
      <c r="CL112" s="579"/>
      <c r="CM112" s="552" t="s">
        <v>432</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433</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504540</v>
      </c>
      <c r="AB113" s="568"/>
      <c r="AC113" s="568"/>
      <c r="AD113" s="568"/>
      <c r="AE113" s="569"/>
      <c r="AF113" s="570">
        <v>464011</v>
      </c>
      <c r="AG113" s="568"/>
      <c r="AH113" s="568"/>
      <c r="AI113" s="568"/>
      <c r="AJ113" s="569"/>
      <c r="AK113" s="570">
        <v>515807</v>
      </c>
      <c r="AL113" s="568"/>
      <c r="AM113" s="568"/>
      <c r="AN113" s="568"/>
      <c r="AO113" s="569"/>
      <c r="AP113" s="571">
        <v>8.6</v>
      </c>
      <c r="AQ113" s="572"/>
      <c r="AR113" s="572"/>
      <c r="AS113" s="572"/>
      <c r="AT113" s="573"/>
      <c r="AU113" s="538"/>
      <c r="AV113" s="539"/>
      <c r="AW113" s="539"/>
      <c r="AX113" s="539"/>
      <c r="AY113" s="539"/>
      <c r="AZ113" s="552" t="s">
        <v>434</v>
      </c>
      <c r="BA113" s="553"/>
      <c r="BB113" s="553"/>
      <c r="BC113" s="553"/>
      <c r="BD113" s="553"/>
      <c r="BE113" s="553"/>
      <c r="BF113" s="553"/>
      <c r="BG113" s="553"/>
      <c r="BH113" s="553"/>
      <c r="BI113" s="553"/>
      <c r="BJ113" s="553"/>
      <c r="BK113" s="553"/>
      <c r="BL113" s="553"/>
      <c r="BM113" s="553"/>
      <c r="BN113" s="553"/>
      <c r="BO113" s="553"/>
      <c r="BP113" s="554"/>
      <c r="BQ113" s="555">
        <v>769784</v>
      </c>
      <c r="BR113" s="556"/>
      <c r="BS113" s="556"/>
      <c r="BT113" s="556"/>
      <c r="BU113" s="556"/>
      <c r="BV113" s="556">
        <v>665370</v>
      </c>
      <c r="BW113" s="556"/>
      <c r="BX113" s="556"/>
      <c r="BY113" s="556"/>
      <c r="BZ113" s="556"/>
      <c r="CA113" s="556">
        <v>575612</v>
      </c>
      <c r="CB113" s="556"/>
      <c r="CC113" s="556"/>
      <c r="CD113" s="556"/>
      <c r="CE113" s="556"/>
      <c r="CF113" s="550">
        <v>9.6</v>
      </c>
      <c r="CG113" s="551"/>
      <c r="CH113" s="551"/>
      <c r="CI113" s="551"/>
      <c r="CJ113" s="551"/>
      <c r="CK113" s="578"/>
      <c r="CL113" s="579"/>
      <c r="CM113" s="552" t="s">
        <v>435</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436</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124949</v>
      </c>
      <c r="AB114" s="589"/>
      <c r="AC114" s="589"/>
      <c r="AD114" s="589"/>
      <c r="AE114" s="590"/>
      <c r="AF114" s="591">
        <v>128955</v>
      </c>
      <c r="AG114" s="589"/>
      <c r="AH114" s="589"/>
      <c r="AI114" s="589"/>
      <c r="AJ114" s="590"/>
      <c r="AK114" s="591">
        <v>92786</v>
      </c>
      <c r="AL114" s="589"/>
      <c r="AM114" s="589"/>
      <c r="AN114" s="589"/>
      <c r="AO114" s="590"/>
      <c r="AP114" s="592">
        <v>1.6</v>
      </c>
      <c r="AQ114" s="593"/>
      <c r="AR114" s="593"/>
      <c r="AS114" s="593"/>
      <c r="AT114" s="594"/>
      <c r="AU114" s="538"/>
      <c r="AV114" s="539"/>
      <c r="AW114" s="539"/>
      <c r="AX114" s="539"/>
      <c r="AY114" s="539"/>
      <c r="AZ114" s="552" t="s">
        <v>437</v>
      </c>
      <c r="BA114" s="553"/>
      <c r="BB114" s="553"/>
      <c r="BC114" s="553"/>
      <c r="BD114" s="553"/>
      <c r="BE114" s="553"/>
      <c r="BF114" s="553"/>
      <c r="BG114" s="553"/>
      <c r="BH114" s="553"/>
      <c r="BI114" s="553"/>
      <c r="BJ114" s="553"/>
      <c r="BK114" s="553"/>
      <c r="BL114" s="553"/>
      <c r="BM114" s="553"/>
      <c r="BN114" s="553"/>
      <c r="BO114" s="553"/>
      <c r="BP114" s="554"/>
      <c r="BQ114" s="555">
        <v>1411338</v>
      </c>
      <c r="BR114" s="556"/>
      <c r="BS114" s="556"/>
      <c r="BT114" s="556"/>
      <c r="BU114" s="556"/>
      <c r="BV114" s="556">
        <v>1496992</v>
      </c>
      <c r="BW114" s="556"/>
      <c r="BX114" s="556"/>
      <c r="BY114" s="556"/>
      <c r="BZ114" s="556"/>
      <c r="CA114" s="556">
        <v>1518050</v>
      </c>
      <c r="CB114" s="556"/>
      <c r="CC114" s="556"/>
      <c r="CD114" s="556"/>
      <c r="CE114" s="556"/>
      <c r="CF114" s="550">
        <v>25.4</v>
      </c>
      <c r="CG114" s="551"/>
      <c r="CH114" s="551"/>
      <c r="CI114" s="551"/>
      <c r="CJ114" s="551"/>
      <c r="CK114" s="578"/>
      <c r="CL114" s="579"/>
      <c r="CM114" s="552" t="s">
        <v>438</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439</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1790</v>
      </c>
      <c r="AB115" s="568"/>
      <c r="AC115" s="568"/>
      <c r="AD115" s="568"/>
      <c r="AE115" s="569"/>
      <c r="AF115" s="570">
        <v>1790</v>
      </c>
      <c r="AG115" s="568"/>
      <c r="AH115" s="568"/>
      <c r="AI115" s="568"/>
      <c r="AJ115" s="569"/>
      <c r="AK115" s="570">
        <v>1632</v>
      </c>
      <c r="AL115" s="568"/>
      <c r="AM115" s="568"/>
      <c r="AN115" s="568"/>
      <c r="AO115" s="569"/>
      <c r="AP115" s="571">
        <v>0</v>
      </c>
      <c r="AQ115" s="572"/>
      <c r="AR115" s="572"/>
      <c r="AS115" s="572"/>
      <c r="AT115" s="573"/>
      <c r="AU115" s="538"/>
      <c r="AV115" s="539"/>
      <c r="AW115" s="539"/>
      <c r="AX115" s="539"/>
      <c r="AY115" s="539"/>
      <c r="AZ115" s="552" t="s">
        <v>440</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441</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442</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242</v>
      </c>
      <c r="AB116" s="589"/>
      <c r="AC116" s="589"/>
      <c r="AD116" s="589"/>
      <c r="AE116" s="590"/>
      <c r="AF116" s="591">
        <v>169</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443</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444</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445</v>
      </c>
      <c r="Z117" s="524"/>
      <c r="AA117" s="608">
        <v>1998818</v>
      </c>
      <c r="AB117" s="609"/>
      <c r="AC117" s="609"/>
      <c r="AD117" s="609"/>
      <c r="AE117" s="610"/>
      <c r="AF117" s="611">
        <v>1926828</v>
      </c>
      <c r="AG117" s="609"/>
      <c r="AH117" s="609"/>
      <c r="AI117" s="609"/>
      <c r="AJ117" s="610"/>
      <c r="AK117" s="611">
        <v>1934964</v>
      </c>
      <c r="AL117" s="609"/>
      <c r="AM117" s="609"/>
      <c r="AN117" s="609"/>
      <c r="AO117" s="610"/>
      <c r="AP117" s="612"/>
      <c r="AQ117" s="613"/>
      <c r="AR117" s="613"/>
      <c r="AS117" s="613"/>
      <c r="AT117" s="614"/>
      <c r="AU117" s="538"/>
      <c r="AV117" s="539"/>
      <c r="AW117" s="539"/>
      <c r="AX117" s="539"/>
      <c r="AY117" s="539"/>
      <c r="AZ117" s="604" t="s">
        <v>446</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447</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421</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418</v>
      </c>
      <c r="AB118" s="523"/>
      <c r="AC118" s="523"/>
      <c r="AD118" s="523"/>
      <c r="AE118" s="524"/>
      <c r="AF118" s="522" t="s">
        <v>419</v>
      </c>
      <c r="AG118" s="523"/>
      <c r="AH118" s="523"/>
      <c r="AI118" s="523"/>
      <c r="AJ118" s="524"/>
      <c r="AK118" s="522" t="s">
        <v>294</v>
      </c>
      <c r="AL118" s="523"/>
      <c r="AM118" s="523"/>
      <c r="AN118" s="523"/>
      <c r="AO118" s="524"/>
      <c r="AP118" s="600" t="s">
        <v>420</v>
      </c>
      <c r="AQ118" s="601"/>
      <c r="AR118" s="601"/>
      <c r="AS118" s="601"/>
      <c r="AT118" s="602"/>
      <c r="AU118" s="538"/>
      <c r="AV118" s="539"/>
      <c r="AW118" s="539"/>
      <c r="AX118" s="539"/>
      <c r="AY118" s="539"/>
      <c r="AZ118" s="603" t="s">
        <v>448</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449</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424</v>
      </c>
      <c r="B119" s="577"/>
      <c r="C119" s="559" t="s">
        <v>425</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450</v>
      </c>
      <c r="BP119" s="635"/>
      <c r="BQ119" s="629">
        <v>17826109</v>
      </c>
      <c r="BR119" s="630"/>
      <c r="BS119" s="630"/>
      <c r="BT119" s="630"/>
      <c r="BU119" s="630"/>
      <c r="BV119" s="630">
        <v>19157393</v>
      </c>
      <c r="BW119" s="630"/>
      <c r="BX119" s="630"/>
      <c r="BY119" s="630"/>
      <c r="BZ119" s="630"/>
      <c r="CA119" s="630">
        <v>20736367</v>
      </c>
      <c r="CB119" s="630"/>
      <c r="CC119" s="630"/>
      <c r="CD119" s="630"/>
      <c r="CE119" s="630"/>
      <c r="CF119" s="631"/>
      <c r="CG119" s="632"/>
      <c r="CH119" s="632"/>
      <c r="CI119" s="632"/>
      <c r="CJ119" s="633"/>
      <c r="CK119" s="580"/>
      <c r="CL119" s="581"/>
      <c r="CM119" s="603" t="s">
        <v>451</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26782</v>
      </c>
      <c r="DH119" s="616"/>
      <c r="DI119" s="616"/>
      <c r="DJ119" s="616"/>
      <c r="DK119" s="617"/>
      <c r="DL119" s="615">
        <v>20159</v>
      </c>
      <c r="DM119" s="616"/>
      <c r="DN119" s="616"/>
      <c r="DO119" s="616"/>
      <c r="DP119" s="617"/>
      <c r="DQ119" s="615">
        <v>15325</v>
      </c>
      <c r="DR119" s="616"/>
      <c r="DS119" s="616"/>
      <c r="DT119" s="616"/>
      <c r="DU119" s="617"/>
      <c r="DV119" s="618">
        <v>0.3</v>
      </c>
      <c r="DW119" s="619"/>
      <c r="DX119" s="619"/>
      <c r="DY119" s="619"/>
      <c r="DZ119" s="620"/>
    </row>
    <row r="120" spans="1:130" s="212" customFormat="1" ht="26.25" customHeight="1" x14ac:dyDescent="0.2">
      <c r="A120" s="687"/>
      <c r="B120" s="579"/>
      <c r="C120" s="552" t="s">
        <v>428</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452</v>
      </c>
      <c r="AV120" s="622"/>
      <c r="AW120" s="622"/>
      <c r="AX120" s="622"/>
      <c r="AY120" s="623"/>
      <c r="AZ120" s="559" t="s">
        <v>453</v>
      </c>
      <c r="BA120" s="527"/>
      <c r="BB120" s="527"/>
      <c r="BC120" s="527"/>
      <c r="BD120" s="527"/>
      <c r="BE120" s="527"/>
      <c r="BF120" s="527"/>
      <c r="BG120" s="527"/>
      <c r="BH120" s="527"/>
      <c r="BI120" s="527"/>
      <c r="BJ120" s="527"/>
      <c r="BK120" s="527"/>
      <c r="BL120" s="527"/>
      <c r="BM120" s="527"/>
      <c r="BN120" s="527"/>
      <c r="BO120" s="527"/>
      <c r="BP120" s="528"/>
      <c r="BQ120" s="560">
        <v>7089903</v>
      </c>
      <c r="BR120" s="561"/>
      <c r="BS120" s="561"/>
      <c r="BT120" s="561"/>
      <c r="BU120" s="561"/>
      <c r="BV120" s="561">
        <v>7219670</v>
      </c>
      <c r="BW120" s="561"/>
      <c r="BX120" s="561"/>
      <c r="BY120" s="561"/>
      <c r="BZ120" s="561"/>
      <c r="CA120" s="561">
        <v>6448119</v>
      </c>
      <c r="CB120" s="561"/>
      <c r="CC120" s="561"/>
      <c r="CD120" s="561"/>
      <c r="CE120" s="561"/>
      <c r="CF120" s="574">
        <v>107.7</v>
      </c>
      <c r="CG120" s="575"/>
      <c r="CH120" s="575"/>
      <c r="CI120" s="575"/>
      <c r="CJ120" s="575"/>
      <c r="CK120" s="636" t="s">
        <v>454</v>
      </c>
      <c r="CL120" s="637"/>
      <c r="CM120" s="637"/>
      <c r="CN120" s="637"/>
      <c r="CO120" s="638"/>
      <c r="CP120" s="644" t="s">
        <v>401</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v>2706181</v>
      </c>
      <c r="DR120" s="561"/>
      <c r="DS120" s="561"/>
      <c r="DT120" s="561"/>
      <c r="DU120" s="561"/>
      <c r="DV120" s="562">
        <v>45.2</v>
      </c>
      <c r="DW120" s="562"/>
      <c r="DX120" s="562"/>
      <c r="DY120" s="562"/>
      <c r="DZ120" s="563"/>
    </row>
    <row r="121" spans="1:130" s="212" customFormat="1" ht="26.25" customHeight="1" x14ac:dyDescent="0.2">
      <c r="A121" s="687"/>
      <c r="B121" s="579"/>
      <c r="C121" s="604" t="s">
        <v>455</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456</v>
      </c>
      <c r="BA121" s="553"/>
      <c r="BB121" s="553"/>
      <c r="BC121" s="553"/>
      <c r="BD121" s="553"/>
      <c r="BE121" s="553"/>
      <c r="BF121" s="553"/>
      <c r="BG121" s="553"/>
      <c r="BH121" s="553"/>
      <c r="BI121" s="553"/>
      <c r="BJ121" s="553"/>
      <c r="BK121" s="553"/>
      <c r="BL121" s="553"/>
      <c r="BM121" s="553"/>
      <c r="BN121" s="553"/>
      <c r="BO121" s="553"/>
      <c r="BP121" s="554"/>
      <c r="BQ121" s="555">
        <v>16348</v>
      </c>
      <c r="BR121" s="556"/>
      <c r="BS121" s="556"/>
      <c r="BT121" s="556"/>
      <c r="BU121" s="556"/>
      <c r="BV121" s="556">
        <v>12247</v>
      </c>
      <c r="BW121" s="556"/>
      <c r="BX121" s="556"/>
      <c r="BY121" s="556"/>
      <c r="BZ121" s="556"/>
      <c r="CA121" s="556">
        <v>9218</v>
      </c>
      <c r="CB121" s="556"/>
      <c r="CC121" s="556"/>
      <c r="CD121" s="556"/>
      <c r="CE121" s="556"/>
      <c r="CF121" s="550">
        <v>0.2</v>
      </c>
      <c r="CG121" s="551"/>
      <c r="CH121" s="551"/>
      <c r="CI121" s="551"/>
      <c r="CJ121" s="551"/>
      <c r="CK121" s="639"/>
      <c r="CL121" s="640"/>
      <c r="CM121" s="640"/>
      <c r="CN121" s="640"/>
      <c r="CO121" s="641"/>
      <c r="CP121" s="649" t="s">
        <v>399</v>
      </c>
      <c r="CQ121" s="650"/>
      <c r="CR121" s="650"/>
      <c r="CS121" s="650"/>
      <c r="CT121" s="650"/>
      <c r="CU121" s="650"/>
      <c r="CV121" s="650"/>
      <c r="CW121" s="650"/>
      <c r="CX121" s="650"/>
      <c r="CY121" s="650"/>
      <c r="CZ121" s="650"/>
      <c r="DA121" s="650"/>
      <c r="DB121" s="650"/>
      <c r="DC121" s="650"/>
      <c r="DD121" s="650"/>
      <c r="DE121" s="650"/>
      <c r="DF121" s="651"/>
      <c r="DG121" s="555">
        <v>1237684</v>
      </c>
      <c r="DH121" s="556"/>
      <c r="DI121" s="556"/>
      <c r="DJ121" s="556"/>
      <c r="DK121" s="556"/>
      <c r="DL121" s="556">
        <v>1130230</v>
      </c>
      <c r="DM121" s="556"/>
      <c r="DN121" s="556"/>
      <c r="DO121" s="556"/>
      <c r="DP121" s="556"/>
      <c r="DQ121" s="556">
        <v>1113182</v>
      </c>
      <c r="DR121" s="556"/>
      <c r="DS121" s="556"/>
      <c r="DT121" s="556"/>
      <c r="DU121" s="556"/>
      <c r="DV121" s="557">
        <v>18.600000000000001</v>
      </c>
      <c r="DW121" s="557"/>
      <c r="DX121" s="557"/>
      <c r="DY121" s="557"/>
      <c r="DZ121" s="558"/>
    </row>
    <row r="122" spans="1:130" s="212" customFormat="1" ht="26.25" customHeight="1" x14ac:dyDescent="0.2">
      <c r="A122" s="687"/>
      <c r="B122" s="579"/>
      <c r="C122" s="552" t="s">
        <v>438</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457</v>
      </c>
      <c r="BA122" s="595"/>
      <c r="BB122" s="595"/>
      <c r="BC122" s="595"/>
      <c r="BD122" s="595"/>
      <c r="BE122" s="595"/>
      <c r="BF122" s="595"/>
      <c r="BG122" s="595"/>
      <c r="BH122" s="595"/>
      <c r="BI122" s="595"/>
      <c r="BJ122" s="595"/>
      <c r="BK122" s="595"/>
      <c r="BL122" s="595"/>
      <c r="BM122" s="595"/>
      <c r="BN122" s="595"/>
      <c r="BO122" s="595"/>
      <c r="BP122" s="596"/>
      <c r="BQ122" s="629">
        <v>10898568</v>
      </c>
      <c r="BR122" s="630"/>
      <c r="BS122" s="630"/>
      <c r="BT122" s="630"/>
      <c r="BU122" s="630"/>
      <c r="BV122" s="630">
        <v>11965514</v>
      </c>
      <c r="BW122" s="630"/>
      <c r="BX122" s="630"/>
      <c r="BY122" s="630"/>
      <c r="BZ122" s="630"/>
      <c r="CA122" s="630">
        <v>12969956</v>
      </c>
      <c r="CB122" s="630"/>
      <c r="CC122" s="630"/>
      <c r="CD122" s="630"/>
      <c r="CE122" s="630"/>
      <c r="CF122" s="647">
        <v>216.7</v>
      </c>
      <c r="CG122" s="648"/>
      <c r="CH122" s="648"/>
      <c r="CI122" s="648"/>
      <c r="CJ122" s="648"/>
      <c r="CK122" s="639"/>
      <c r="CL122" s="640"/>
      <c r="CM122" s="640"/>
      <c r="CN122" s="640"/>
      <c r="CO122" s="641"/>
      <c r="CP122" s="649" t="s">
        <v>398</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2">
      <c r="A123" s="687"/>
      <c r="B123" s="579"/>
      <c r="C123" s="552" t="s">
        <v>444</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458</v>
      </c>
      <c r="BP123" s="635"/>
      <c r="BQ123" s="693">
        <v>18004819</v>
      </c>
      <c r="BR123" s="694"/>
      <c r="BS123" s="694"/>
      <c r="BT123" s="694"/>
      <c r="BU123" s="694"/>
      <c r="BV123" s="694">
        <v>19197431</v>
      </c>
      <c r="BW123" s="694"/>
      <c r="BX123" s="694"/>
      <c r="BY123" s="694"/>
      <c r="BZ123" s="694"/>
      <c r="CA123" s="694">
        <v>19427293</v>
      </c>
      <c r="CB123" s="694"/>
      <c r="CC123" s="694"/>
      <c r="CD123" s="694"/>
      <c r="CE123" s="694"/>
      <c r="CF123" s="631"/>
      <c r="CG123" s="632"/>
      <c r="CH123" s="632"/>
      <c r="CI123" s="632"/>
      <c r="CJ123" s="633"/>
      <c r="CK123" s="639"/>
      <c r="CL123" s="640"/>
      <c r="CM123" s="640"/>
      <c r="CN123" s="640"/>
      <c r="CO123" s="641"/>
      <c r="CP123" s="649" t="s">
        <v>395</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447</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459</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v>21.8</v>
      </c>
      <c r="CB124" s="657"/>
      <c r="CC124" s="657"/>
      <c r="CD124" s="657"/>
      <c r="CE124" s="657"/>
      <c r="CF124" s="658"/>
      <c r="CG124" s="659"/>
      <c r="CH124" s="659"/>
      <c r="CI124" s="659"/>
      <c r="CJ124" s="660"/>
      <c r="CK124" s="642"/>
      <c r="CL124" s="642"/>
      <c r="CM124" s="642"/>
      <c r="CN124" s="642"/>
      <c r="CO124" s="643"/>
      <c r="CP124" s="649" t="s">
        <v>460</v>
      </c>
      <c r="CQ124" s="650"/>
      <c r="CR124" s="650"/>
      <c r="CS124" s="650"/>
      <c r="CT124" s="650"/>
      <c r="CU124" s="650"/>
      <c r="CV124" s="650"/>
      <c r="CW124" s="650"/>
      <c r="CX124" s="650"/>
      <c r="CY124" s="650"/>
      <c r="CZ124" s="650"/>
      <c r="DA124" s="650"/>
      <c r="DB124" s="650"/>
      <c r="DC124" s="650"/>
      <c r="DD124" s="650"/>
      <c r="DE124" s="650"/>
      <c r="DF124" s="651"/>
      <c r="DG124" s="634">
        <v>2943576</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449</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461</v>
      </c>
      <c r="CL125" s="637"/>
      <c r="CM125" s="637"/>
      <c r="CN125" s="637"/>
      <c r="CO125" s="638"/>
      <c r="CP125" s="559" t="s">
        <v>462</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451</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463</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464</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1790</v>
      </c>
      <c r="AB127" s="589"/>
      <c r="AC127" s="589"/>
      <c r="AD127" s="589"/>
      <c r="AE127" s="590"/>
      <c r="AF127" s="591">
        <v>1790</v>
      </c>
      <c r="AG127" s="589"/>
      <c r="AH127" s="589"/>
      <c r="AI127" s="589"/>
      <c r="AJ127" s="590"/>
      <c r="AK127" s="591">
        <v>1632</v>
      </c>
      <c r="AL127" s="589"/>
      <c r="AM127" s="589"/>
      <c r="AN127" s="589"/>
      <c r="AO127" s="590"/>
      <c r="AP127" s="592">
        <v>0</v>
      </c>
      <c r="AQ127" s="593"/>
      <c r="AR127" s="593"/>
      <c r="AS127" s="593"/>
      <c r="AT127" s="594"/>
      <c r="AU127" s="214"/>
      <c r="AV127" s="214"/>
      <c r="AW127" s="214"/>
      <c r="AX127" s="661" t="s">
        <v>465</v>
      </c>
      <c r="AY127" s="662"/>
      <c r="AZ127" s="662"/>
      <c r="BA127" s="662"/>
      <c r="BB127" s="662"/>
      <c r="BC127" s="662"/>
      <c r="BD127" s="662"/>
      <c r="BE127" s="663"/>
      <c r="BF127" s="664" t="s">
        <v>466</v>
      </c>
      <c r="BG127" s="662"/>
      <c r="BH127" s="662"/>
      <c r="BI127" s="662"/>
      <c r="BJ127" s="662"/>
      <c r="BK127" s="662"/>
      <c r="BL127" s="663"/>
      <c r="BM127" s="664" t="s">
        <v>467</v>
      </c>
      <c r="BN127" s="662"/>
      <c r="BO127" s="662"/>
      <c r="BP127" s="662"/>
      <c r="BQ127" s="662"/>
      <c r="BR127" s="662"/>
      <c r="BS127" s="663"/>
      <c r="BT127" s="664" t="s">
        <v>468</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469</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470</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471</v>
      </c>
      <c r="X128" s="673"/>
      <c r="Y128" s="673"/>
      <c r="Z128" s="674"/>
      <c r="AA128" s="675">
        <v>1537</v>
      </c>
      <c r="AB128" s="676"/>
      <c r="AC128" s="676"/>
      <c r="AD128" s="676"/>
      <c r="AE128" s="677"/>
      <c r="AF128" s="678">
        <v>720</v>
      </c>
      <c r="AG128" s="676"/>
      <c r="AH128" s="676"/>
      <c r="AI128" s="676"/>
      <c r="AJ128" s="677"/>
      <c r="AK128" s="678" t="s">
        <v>122</v>
      </c>
      <c r="AL128" s="676"/>
      <c r="AM128" s="676"/>
      <c r="AN128" s="676"/>
      <c r="AO128" s="677"/>
      <c r="AP128" s="679"/>
      <c r="AQ128" s="680"/>
      <c r="AR128" s="680"/>
      <c r="AS128" s="680"/>
      <c r="AT128" s="681"/>
      <c r="AU128" s="214"/>
      <c r="AV128" s="214"/>
      <c r="AW128" s="214"/>
      <c r="AX128" s="526" t="s">
        <v>472</v>
      </c>
      <c r="AY128" s="527"/>
      <c r="AZ128" s="527"/>
      <c r="BA128" s="527"/>
      <c r="BB128" s="527"/>
      <c r="BC128" s="527"/>
      <c r="BD128" s="527"/>
      <c r="BE128" s="528"/>
      <c r="BF128" s="682" t="s">
        <v>122</v>
      </c>
      <c r="BG128" s="683"/>
      <c r="BH128" s="683"/>
      <c r="BI128" s="683"/>
      <c r="BJ128" s="683"/>
      <c r="BK128" s="683"/>
      <c r="BL128" s="684"/>
      <c r="BM128" s="682">
        <v>13.94</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473</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474</v>
      </c>
      <c r="X129" s="701"/>
      <c r="Y129" s="701"/>
      <c r="Z129" s="702"/>
      <c r="AA129" s="588">
        <v>7258896</v>
      </c>
      <c r="AB129" s="589"/>
      <c r="AC129" s="589"/>
      <c r="AD129" s="589"/>
      <c r="AE129" s="590"/>
      <c r="AF129" s="591">
        <v>7310866</v>
      </c>
      <c r="AG129" s="589"/>
      <c r="AH129" s="589"/>
      <c r="AI129" s="589"/>
      <c r="AJ129" s="590"/>
      <c r="AK129" s="591">
        <v>7332138</v>
      </c>
      <c r="AL129" s="589"/>
      <c r="AM129" s="589"/>
      <c r="AN129" s="589"/>
      <c r="AO129" s="590"/>
      <c r="AP129" s="703"/>
      <c r="AQ129" s="704"/>
      <c r="AR129" s="704"/>
      <c r="AS129" s="704"/>
      <c r="AT129" s="705"/>
      <c r="AU129" s="215"/>
      <c r="AV129" s="215"/>
      <c r="AW129" s="215"/>
      <c r="AX129" s="695" t="s">
        <v>475</v>
      </c>
      <c r="AY129" s="553"/>
      <c r="AZ129" s="553"/>
      <c r="BA129" s="553"/>
      <c r="BB129" s="553"/>
      <c r="BC129" s="553"/>
      <c r="BD129" s="553"/>
      <c r="BE129" s="554"/>
      <c r="BF129" s="696" t="s">
        <v>122</v>
      </c>
      <c r="BG129" s="697"/>
      <c r="BH129" s="697"/>
      <c r="BI129" s="697"/>
      <c r="BJ129" s="697"/>
      <c r="BK129" s="697"/>
      <c r="BL129" s="698"/>
      <c r="BM129" s="696">
        <v>18.940000000000001</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476</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477</v>
      </c>
      <c r="X130" s="701"/>
      <c r="Y130" s="701"/>
      <c r="Z130" s="702"/>
      <c r="AA130" s="588">
        <v>1459654</v>
      </c>
      <c r="AB130" s="589"/>
      <c r="AC130" s="589"/>
      <c r="AD130" s="589"/>
      <c r="AE130" s="590"/>
      <c r="AF130" s="591">
        <v>1426314</v>
      </c>
      <c r="AG130" s="589"/>
      <c r="AH130" s="589"/>
      <c r="AI130" s="589"/>
      <c r="AJ130" s="590"/>
      <c r="AK130" s="591">
        <v>1346903</v>
      </c>
      <c r="AL130" s="589"/>
      <c r="AM130" s="589"/>
      <c r="AN130" s="589"/>
      <c r="AO130" s="590"/>
      <c r="AP130" s="703"/>
      <c r="AQ130" s="704"/>
      <c r="AR130" s="704"/>
      <c r="AS130" s="704"/>
      <c r="AT130" s="705"/>
      <c r="AU130" s="215"/>
      <c r="AV130" s="215"/>
      <c r="AW130" s="215"/>
      <c r="AX130" s="695" t="s">
        <v>478</v>
      </c>
      <c r="AY130" s="553"/>
      <c r="AZ130" s="553"/>
      <c r="BA130" s="553"/>
      <c r="BB130" s="553"/>
      <c r="BC130" s="553"/>
      <c r="BD130" s="553"/>
      <c r="BE130" s="554"/>
      <c r="BF130" s="731">
        <v>9.1</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479</v>
      </c>
      <c r="X131" s="738"/>
      <c r="Y131" s="738"/>
      <c r="Z131" s="739"/>
      <c r="AA131" s="634">
        <v>5799242</v>
      </c>
      <c r="AB131" s="616"/>
      <c r="AC131" s="616"/>
      <c r="AD131" s="616"/>
      <c r="AE131" s="617"/>
      <c r="AF131" s="615">
        <v>5884552</v>
      </c>
      <c r="AG131" s="616"/>
      <c r="AH131" s="616"/>
      <c r="AI131" s="616"/>
      <c r="AJ131" s="617"/>
      <c r="AK131" s="615">
        <v>5985235</v>
      </c>
      <c r="AL131" s="616"/>
      <c r="AM131" s="616"/>
      <c r="AN131" s="616"/>
      <c r="AO131" s="617"/>
      <c r="AP131" s="740"/>
      <c r="AQ131" s="741"/>
      <c r="AR131" s="741"/>
      <c r="AS131" s="741"/>
      <c r="AT131" s="742"/>
      <c r="AU131" s="215"/>
      <c r="AV131" s="215"/>
      <c r="AW131" s="215"/>
      <c r="AX131" s="713" t="s">
        <v>480</v>
      </c>
      <c r="AY131" s="356"/>
      <c r="AZ131" s="356"/>
      <c r="BA131" s="356"/>
      <c r="BB131" s="356"/>
      <c r="BC131" s="356"/>
      <c r="BD131" s="356"/>
      <c r="BE131" s="666"/>
      <c r="BF131" s="714">
        <v>21.8</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481</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482</v>
      </c>
      <c r="W132" s="724"/>
      <c r="X132" s="724"/>
      <c r="Y132" s="724"/>
      <c r="Z132" s="725"/>
      <c r="AA132" s="726">
        <v>9.2706426119999996</v>
      </c>
      <c r="AB132" s="727"/>
      <c r="AC132" s="727"/>
      <c r="AD132" s="727"/>
      <c r="AE132" s="728"/>
      <c r="AF132" s="729">
        <v>8.4933228560000007</v>
      </c>
      <c r="AG132" s="727"/>
      <c r="AH132" s="727"/>
      <c r="AI132" s="727"/>
      <c r="AJ132" s="728"/>
      <c r="AK132" s="729">
        <v>9.8251948339999995</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483</v>
      </c>
      <c r="W133" s="707"/>
      <c r="X133" s="707"/>
      <c r="Y133" s="707"/>
      <c r="Z133" s="708"/>
      <c r="AA133" s="709">
        <v>9.8000000000000007</v>
      </c>
      <c r="AB133" s="710"/>
      <c r="AC133" s="710"/>
      <c r="AD133" s="710"/>
      <c r="AE133" s="711"/>
      <c r="AF133" s="709">
        <v>9.3000000000000007</v>
      </c>
      <c r="AG133" s="710"/>
      <c r="AH133" s="710"/>
      <c r="AI133" s="710"/>
      <c r="AJ133" s="711"/>
      <c r="AK133" s="709">
        <v>9.1</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Sw4qWojSQS9WjmpRLhlVatPfHqfuIq5aBiZ4hKnTRLW+gXFcMmRW9BEr6QQJN6k3ZzBNUjRYzYKNTKDTou/IA==" saltValue="44WMEmT0VgK5H+pSIwrv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1" sqref="B1"/>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u1MErqsfEKOxtc8GacHTPNZN51bLi/+V5+Df53fSFau2/7ml+YDbkFhTWfjQY97iGVELgIrTdlIGCn8L4eb8w==" saltValue="Ajw2+U3sDqOSZ6qTUeFDa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5" sqref="A5"/>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lwBijuVTZy3KfPYNIxWoUvpDk9Vi90pJqBFcM9WDvHPYvDFXAhG/s1yPisQmu+f+3QS/A1ICHwVxOS4JDvYnA==" saltValue="038LD7AsJwbbLRfjHGoA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1" t="s">
        <v>487</v>
      </c>
      <c r="AP7" s="253"/>
      <c r="AQ7" s="254" t="s">
        <v>488</v>
      </c>
      <c r="AR7" s="255"/>
    </row>
    <row r="8" spans="1:46" ht="13" x14ac:dyDescent="0.2">
      <c r="A8" s="247"/>
      <c r="AK8" s="256"/>
      <c r="AL8" s="257"/>
      <c r="AM8" s="257"/>
      <c r="AN8" s="258"/>
      <c r="AO8" s="1102"/>
      <c r="AP8" s="259" t="s">
        <v>489</v>
      </c>
      <c r="AQ8" s="260" t="s">
        <v>490</v>
      </c>
      <c r="AR8" s="261" t="s">
        <v>491</v>
      </c>
    </row>
    <row r="9" spans="1:46" ht="13" x14ac:dyDescent="0.2">
      <c r="A9" s="247"/>
      <c r="AK9" s="1103" t="s">
        <v>492</v>
      </c>
      <c r="AL9" s="1104"/>
      <c r="AM9" s="1104"/>
      <c r="AN9" s="1105"/>
      <c r="AO9" s="262">
        <v>2014027</v>
      </c>
      <c r="AP9" s="262">
        <v>160634</v>
      </c>
      <c r="AQ9" s="263">
        <v>118131</v>
      </c>
      <c r="AR9" s="264">
        <v>36</v>
      </c>
    </row>
    <row r="10" spans="1:46" ht="13.5" customHeight="1" x14ac:dyDescent="0.2">
      <c r="A10" s="247"/>
      <c r="AK10" s="1103" t="s">
        <v>493</v>
      </c>
      <c r="AL10" s="1104"/>
      <c r="AM10" s="1104"/>
      <c r="AN10" s="1105"/>
      <c r="AO10" s="265">
        <v>184203</v>
      </c>
      <c r="AP10" s="265">
        <v>14692</v>
      </c>
      <c r="AQ10" s="266">
        <v>19338</v>
      </c>
      <c r="AR10" s="267">
        <v>-24</v>
      </c>
    </row>
    <row r="11" spans="1:46" ht="13.5" customHeight="1" x14ac:dyDescent="0.2">
      <c r="A11" s="247"/>
      <c r="AK11" s="1103" t="s">
        <v>494</v>
      </c>
      <c r="AL11" s="1104"/>
      <c r="AM11" s="1104"/>
      <c r="AN11" s="1105"/>
      <c r="AO11" s="265">
        <v>19073</v>
      </c>
      <c r="AP11" s="265">
        <v>1521</v>
      </c>
      <c r="AQ11" s="266">
        <v>1486</v>
      </c>
      <c r="AR11" s="267">
        <v>2.4</v>
      </c>
    </row>
    <row r="12" spans="1:46" ht="13.5" customHeight="1" x14ac:dyDescent="0.2">
      <c r="A12" s="247"/>
      <c r="AK12" s="1103" t="s">
        <v>495</v>
      </c>
      <c r="AL12" s="1104"/>
      <c r="AM12" s="1104"/>
      <c r="AN12" s="1105"/>
      <c r="AO12" s="265" t="s">
        <v>496</v>
      </c>
      <c r="AP12" s="265" t="s">
        <v>496</v>
      </c>
      <c r="AQ12" s="266" t="s">
        <v>496</v>
      </c>
      <c r="AR12" s="267" t="s">
        <v>496</v>
      </c>
    </row>
    <row r="13" spans="1:46" ht="13.5" customHeight="1" x14ac:dyDescent="0.2">
      <c r="A13" s="247"/>
      <c r="AK13" s="1103" t="s">
        <v>497</v>
      </c>
      <c r="AL13" s="1104"/>
      <c r="AM13" s="1104"/>
      <c r="AN13" s="1105"/>
      <c r="AO13" s="265">
        <v>13971</v>
      </c>
      <c r="AP13" s="265">
        <v>1114</v>
      </c>
      <c r="AQ13" s="266">
        <v>4880</v>
      </c>
      <c r="AR13" s="267">
        <v>-77.2</v>
      </c>
    </row>
    <row r="14" spans="1:46" ht="13.5" customHeight="1" x14ac:dyDescent="0.2">
      <c r="A14" s="247"/>
      <c r="AK14" s="1103" t="s">
        <v>498</v>
      </c>
      <c r="AL14" s="1104"/>
      <c r="AM14" s="1104"/>
      <c r="AN14" s="1105"/>
      <c r="AO14" s="265">
        <v>60792</v>
      </c>
      <c r="AP14" s="265">
        <v>4849</v>
      </c>
      <c r="AQ14" s="266">
        <v>1912</v>
      </c>
      <c r="AR14" s="267">
        <v>153.6</v>
      </c>
    </row>
    <row r="15" spans="1:46" ht="13.5" customHeight="1" x14ac:dyDescent="0.2">
      <c r="A15" s="247"/>
      <c r="AK15" s="1106" t="s">
        <v>499</v>
      </c>
      <c r="AL15" s="1107"/>
      <c r="AM15" s="1107"/>
      <c r="AN15" s="1108"/>
      <c r="AO15" s="265">
        <v>-88536</v>
      </c>
      <c r="AP15" s="265">
        <v>-7061</v>
      </c>
      <c r="AQ15" s="266">
        <v>-7094</v>
      </c>
      <c r="AR15" s="267">
        <v>-0.5</v>
      </c>
    </row>
    <row r="16" spans="1:46" ht="13" x14ac:dyDescent="0.2">
      <c r="A16" s="247"/>
      <c r="AK16" s="1106" t="s">
        <v>177</v>
      </c>
      <c r="AL16" s="1107"/>
      <c r="AM16" s="1107"/>
      <c r="AN16" s="1108"/>
      <c r="AO16" s="265">
        <v>2203530</v>
      </c>
      <c r="AP16" s="265">
        <v>175748</v>
      </c>
      <c r="AQ16" s="266">
        <v>138653</v>
      </c>
      <c r="AR16" s="267">
        <v>26.8</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09" t="s">
        <v>504</v>
      </c>
      <c r="AL21" s="1110"/>
      <c r="AM21" s="1110"/>
      <c r="AN21" s="1111"/>
      <c r="AO21" s="277">
        <v>15.63</v>
      </c>
      <c r="AP21" s="278">
        <v>11.03</v>
      </c>
      <c r="AQ21" s="279">
        <v>4.5999999999999996</v>
      </c>
      <c r="AS21" s="280"/>
      <c r="AT21" s="276"/>
    </row>
    <row r="22" spans="1:46" s="248" customFormat="1" ht="13" x14ac:dyDescent="0.2">
      <c r="A22" s="276"/>
      <c r="AK22" s="1109" t="s">
        <v>505</v>
      </c>
      <c r="AL22" s="1110"/>
      <c r="AM22" s="1110"/>
      <c r="AN22" s="1111"/>
      <c r="AO22" s="281">
        <v>95.5</v>
      </c>
      <c r="AP22" s="282">
        <v>96.9</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1" t="s">
        <v>487</v>
      </c>
      <c r="AP30" s="253"/>
      <c r="AQ30" s="254" t="s">
        <v>488</v>
      </c>
      <c r="AR30" s="255"/>
    </row>
    <row r="31" spans="1:46" ht="13" x14ac:dyDescent="0.2">
      <c r="A31" s="247"/>
      <c r="AK31" s="256"/>
      <c r="AL31" s="257"/>
      <c r="AM31" s="257"/>
      <c r="AN31" s="258"/>
      <c r="AO31" s="1102"/>
      <c r="AP31" s="259" t="s">
        <v>489</v>
      </c>
      <c r="AQ31" s="260" t="s">
        <v>490</v>
      </c>
      <c r="AR31" s="261" t="s">
        <v>491</v>
      </c>
    </row>
    <row r="32" spans="1:46" ht="27" customHeight="1" x14ac:dyDescent="0.2">
      <c r="A32" s="247"/>
      <c r="AK32" s="1117" t="s">
        <v>509</v>
      </c>
      <c r="AL32" s="1118"/>
      <c r="AM32" s="1118"/>
      <c r="AN32" s="1119"/>
      <c r="AO32" s="291">
        <v>1324739</v>
      </c>
      <c r="AP32" s="291">
        <v>105658</v>
      </c>
      <c r="AQ32" s="292">
        <v>59716</v>
      </c>
      <c r="AR32" s="293">
        <v>76.900000000000006</v>
      </c>
    </row>
    <row r="33" spans="1:46" ht="13.5" customHeight="1" x14ac:dyDescent="0.2">
      <c r="A33" s="247"/>
      <c r="AK33" s="1117" t="s">
        <v>510</v>
      </c>
      <c r="AL33" s="1118"/>
      <c r="AM33" s="1118"/>
      <c r="AN33" s="1119"/>
      <c r="AO33" s="291" t="s">
        <v>496</v>
      </c>
      <c r="AP33" s="291" t="s">
        <v>496</v>
      </c>
      <c r="AQ33" s="292" t="s">
        <v>496</v>
      </c>
      <c r="AR33" s="293" t="s">
        <v>496</v>
      </c>
    </row>
    <row r="34" spans="1:46" ht="27" customHeight="1" x14ac:dyDescent="0.2">
      <c r="A34" s="247"/>
      <c r="AK34" s="1117" t="s">
        <v>511</v>
      </c>
      <c r="AL34" s="1118"/>
      <c r="AM34" s="1118"/>
      <c r="AN34" s="1119"/>
      <c r="AO34" s="291" t="s">
        <v>496</v>
      </c>
      <c r="AP34" s="291" t="s">
        <v>496</v>
      </c>
      <c r="AQ34" s="292" t="s">
        <v>496</v>
      </c>
      <c r="AR34" s="293" t="s">
        <v>496</v>
      </c>
    </row>
    <row r="35" spans="1:46" ht="27" customHeight="1" x14ac:dyDescent="0.2">
      <c r="A35" s="247"/>
      <c r="AK35" s="1117" t="s">
        <v>512</v>
      </c>
      <c r="AL35" s="1118"/>
      <c r="AM35" s="1118"/>
      <c r="AN35" s="1119"/>
      <c r="AO35" s="291">
        <v>515807</v>
      </c>
      <c r="AP35" s="291">
        <v>41139</v>
      </c>
      <c r="AQ35" s="292">
        <v>21226</v>
      </c>
      <c r="AR35" s="293">
        <v>93.8</v>
      </c>
    </row>
    <row r="36" spans="1:46" ht="27" customHeight="1" x14ac:dyDescent="0.2">
      <c r="A36" s="247"/>
      <c r="AK36" s="1117" t="s">
        <v>513</v>
      </c>
      <c r="AL36" s="1118"/>
      <c r="AM36" s="1118"/>
      <c r="AN36" s="1119"/>
      <c r="AO36" s="291">
        <v>92786</v>
      </c>
      <c r="AP36" s="291">
        <v>7400</v>
      </c>
      <c r="AQ36" s="292">
        <v>5622</v>
      </c>
      <c r="AR36" s="293">
        <v>31.6</v>
      </c>
    </row>
    <row r="37" spans="1:46" ht="13.5" customHeight="1" x14ac:dyDescent="0.2">
      <c r="A37" s="247"/>
      <c r="AK37" s="1117" t="s">
        <v>514</v>
      </c>
      <c r="AL37" s="1118"/>
      <c r="AM37" s="1118"/>
      <c r="AN37" s="1119"/>
      <c r="AO37" s="291">
        <v>1632</v>
      </c>
      <c r="AP37" s="291">
        <v>130</v>
      </c>
      <c r="AQ37" s="292">
        <v>447</v>
      </c>
      <c r="AR37" s="293">
        <v>-70.900000000000006</v>
      </c>
    </row>
    <row r="38" spans="1:46" ht="27" customHeight="1" x14ac:dyDescent="0.2">
      <c r="A38" s="247"/>
      <c r="AK38" s="1120" t="s">
        <v>515</v>
      </c>
      <c r="AL38" s="1121"/>
      <c r="AM38" s="1121"/>
      <c r="AN38" s="1122"/>
      <c r="AO38" s="294" t="s">
        <v>496</v>
      </c>
      <c r="AP38" s="294" t="s">
        <v>496</v>
      </c>
      <c r="AQ38" s="295">
        <v>23</v>
      </c>
      <c r="AR38" s="283" t="s">
        <v>496</v>
      </c>
      <c r="AS38" s="290"/>
    </row>
    <row r="39" spans="1:46" ht="13" x14ac:dyDescent="0.2">
      <c r="A39" s="247"/>
      <c r="AK39" s="1120" t="s">
        <v>516</v>
      </c>
      <c r="AL39" s="1121"/>
      <c r="AM39" s="1121"/>
      <c r="AN39" s="1122"/>
      <c r="AO39" s="291" t="s">
        <v>496</v>
      </c>
      <c r="AP39" s="291" t="s">
        <v>496</v>
      </c>
      <c r="AQ39" s="292">
        <v>-1646</v>
      </c>
      <c r="AR39" s="293" t="s">
        <v>496</v>
      </c>
      <c r="AS39" s="290"/>
    </row>
    <row r="40" spans="1:46" ht="27" customHeight="1" x14ac:dyDescent="0.2">
      <c r="A40" s="247"/>
      <c r="AK40" s="1117" t="s">
        <v>517</v>
      </c>
      <c r="AL40" s="1118"/>
      <c r="AM40" s="1118"/>
      <c r="AN40" s="1119"/>
      <c r="AO40" s="291">
        <v>-1346903</v>
      </c>
      <c r="AP40" s="291">
        <v>-107426</v>
      </c>
      <c r="AQ40" s="292">
        <v>-57881</v>
      </c>
      <c r="AR40" s="293">
        <v>85.6</v>
      </c>
      <c r="AS40" s="290"/>
    </row>
    <row r="41" spans="1:46" ht="13" x14ac:dyDescent="0.2">
      <c r="A41" s="247"/>
      <c r="AK41" s="1123" t="s">
        <v>287</v>
      </c>
      <c r="AL41" s="1124"/>
      <c r="AM41" s="1124"/>
      <c r="AN41" s="1125"/>
      <c r="AO41" s="291">
        <v>588061</v>
      </c>
      <c r="AP41" s="291">
        <v>46902</v>
      </c>
      <c r="AQ41" s="292">
        <v>27507</v>
      </c>
      <c r="AR41" s="293">
        <v>70.5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12" t="s">
        <v>487</v>
      </c>
      <c r="AN49" s="1114" t="s">
        <v>520</v>
      </c>
      <c r="AO49" s="1115"/>
      <c r="AP49" s="1115"/>
      <c r="AQ49" s="1115"/>
      <c r="AR49" s="1116"/>
    </row>
    <row r="50" spans="1:44" ht="13" x14ac:dyDescent="0.2">
      <c r="A50" s="247"/>
      <c r="AK50" s="305"/>
      <c r="AL50" s="306"/>
      <c r="AM50" s="1113"/>
      <c r="AN50" s="307" t="s">
        <v>521</v>
      </c>
      <c r="AO50" s="308" t="s">
        <v>522</v>
      </c>
      <c r="AP50" s="309" t="s">
        <v>523</v>
      </c>
      <c r="AQ50" s="310" t="s">
        <v>524</v>
      </c>
      <c r="AR50" s="311" t="s">
        <v>525</v>
      </c>
    </row>
    <row r="51" spans="1:44" ht="13" x14ac:dyDescent="0.2">
      <c r="A51" s="247"/>
      <c r="AK51" s="303" t="s">
        <v>526</v>
      </c>
      <c r="AL51" s="304"/>
      <c r="AM51" s="312">
        <v>2109316</v>
      </c>
      <c r="AN51" s="313">
        <v>153249</v>
      </c>
      <c r="AO51" s="314">
        <v>53.4</v>
      </c>
      <c r="AP51" s="315">
        <v>94796</v>
      </c>
      <c r="AQ51" s="316">
        <v>1.4</v>
      </c>
      <c r="AR51" s="317">
        <v>52</v>
      </c>
    </row>
    <row r="52" spans="1:44" ht="13" x14ac:dyDescent="0.2">
      <c r="A52" s="247"/>
      <c r="AK52" s="318"/>
      <c r="AL52" s="319" t="s">
        <v>527</v>
      </c>
      <c r="AM52" s="320">
        <v>1257490</v>
      </c>
      <c r="AN52" s="321">
        <v>91361</v>
      </c>
      <c r="AO52" s="322">
        <v>26.9</v>
      </c>
      <c r="AP52" s="323">
        <v>55781</v>
      </c>
      <c r="AQ52" s="324">
        <v>4.5999999999999996</v>
      </c>
      <c r="AR52" s="325">
        <v>22.3</v>
      </c>
    </row>
    <row r="53" spans="1:44" ht="13" x14ac:dyDescent="0.2">
      <c r="A53" s="247"/>
      <c r="AK53" s="303" t="s">
        <v>528</v>
      </c>
      <c r="AL53" s="304"/>
      <c r="AM53" s="312">
        <v>1939625</v>
      </c>
      <c r="AN53" s="313">
        <v>143538</v>
      </c>
      <c r="AO53" s="314">
        <v>-6.3</v>
      </c>
      <c r="AP53" s="315">
        <v>85942</v>
      </c>
      <c r="AQ53" s="316">
        <v>-9.3000000000000007</v>
      </c>
      <c r="AR53" s="317">
        <v>3</v>
      </c>
    </row>
    <row r="54" spans="1:44" ht="13" x14ac:dyDescent="0.2">
      <c r="A54" s="247"/>
      <c r="AK54" s="318"/>
      <c r="AL54" s="319" t="s">
        <v>527</v>
      </c>
      <c r="AM54" s="320">
        <v>1152643</v>
      </c>
      <c r="AN54" s="321">
        <v>85299</v>
      </c>
      <c r="AO54" s="322">
        <v>-6.6</v>
      </c>
      <c r="AP54" s="323">
        <v>48630</v>
      </c>
      <c r="AQ54" s="324">
        <v>-12.8</v>
      </c>
      <c r="AR54" s="325">
        <v>6.2</v>
      </c>
    </row>
    <row r="55" spans="1:44" ht="13" x14ac:dyDescent="0.2">
      <c r="A55" s="247"/>
      <c r="AK55" s="303" t="s">
        <v>529</v>
      </c>
      <c r="AL55" s="304"/>
      <c r="AM55" s="312">
        <v>2797136</v>
      </c>
      <c r="AN55" s="313">
        <v>211552</v>
      </c>
      <c r="AO55" s="314">
        <v>47.4</v>
      </c>
      <c r="AP55" s="315">
        <v>95007</v>
      </c>
      <c r="AQ55" s="316">
        <v>10.5</v>
      </c>
      <c r="AR55" s="317">
        <v>36.9</v>
      </c>
    </row>
    <row r="56" spans="1:44" ht="13" x14ac:dyDescent="0.2">
      <c r="A56" s="247"/>
      <c r="AK56" s="318"/>
      <c r="AL56" s="319" t="s">
        <v>527</v>
      </c>
      <c r="AM56" s="320">
        <v>595170</v>
      </c>
      <c r="AN56" s="321">
        <v>45014</v>
      </c>
      <c r="AO56" s="322">
        <v>-47.2</v>
      </c>
      <c r="AP56" s="323">
        <v>48509</v>
      </c>
      <c r="AQ56" s="324">
        <v>-0.2</v>
      </c>
      <c r="AR56" s="325">
        <v>-47</v>
      </c>
    </row>
    <row r="57" spans="1:44" ht="13" x14ac:dyDescent="0.2">
      <c r="A57" s="247"/>
      <c r="AK57" s="303" t="s">
        <v>530</v>
      </c>
      <c r="AL57" s="304"/>
      <c r="AM57" s="312">
        <v>4363526</v>
      </c>
      <c r="AN57" s="313">
        <v>339706</v>
      </c>
      <c r="AO57" s="314">
        <v>60.6</v>
      </c>
      <c r="AP57" s="315">
        <v>98176</v>
      </c>
      <c r="AQ57" s="316">
        <v>3.3</v>
      </c>
      <c r="AR57" s="317">
        <v>57.3</v>
      </c>
    </row>
    <row r="58" spans="1:44" ht="13" x14ac:dyDescent="0.2">
      <c r="A58" s="247"/>
      <c r="AK58" s="318"/>
      <c r="AL58" s="319" t="s">
        <v>527</v>
      </c>
      <c r="AM58" s="320">
        <v>1302977</v>
      </c>
      <c r="AN58" s="321">
        <v>101438</v>
      </c>
      <c r="AO58" s="322">
        <v>125.3</v>
      </c>
      <c r="AP58" s="323">
        <v>58489</v>
      </c>
      <c r="AQ58" s="324">
        <v>20.6</v>
      </c>
      <c r="AR58" s="325">
        <v>104.7</v>
      </c>
    </row>
    <row r="59" spans="1:44" ht="13" x14ac:dyDescent="0.2">
      <c r="A59" s="247"/>
      <c r="AK59" s="303" t="s">
        <v>531</v>
      </c>
      <c r="AL59" s="304"/>
      <c r="AM59" s="312">
        <v>4301016</v>
      </c>
      <c r="AN59" s="313">
        <v>343038</v>
      </c>
      <c r="AO59" s="314">
        <v>1</v>
      </c>
      <c r="AP59" s="315">
        <v>119283</v>
      </c>
      <c r="AQ59" s="316">
        <v>21.5</v>
      </c>
      <c r="AR59" s="317">
        <v>-20.5</v>
      </c>
    </row>
    <row r="60" spans="1:44" ht="13" x14ac:dyDescent="0.2">
      <c r="A60" s="247"/>
      <c r="AK60" s="318"/>
      <c r="AL60" s="319" t="s">
        <v>527</v>
      </c>
      <c r="AM60" s="320">
        <v>2919887</v>
      </c>
      <c r="AN60" s="321">
        <v>232883</v>
      </c>
      <c r="AO60" s="322">
        <v>129.6</v>
      </c>
      <c r="AP60" s="323">
        <v>64747</v>
      </c>
      <c r="AQ60" s="324">
        <v>10.7</v>
      </c>
      <c r="AR60" s="325">
        <v>118.9</v>
      </c>
    </row>
    <row r="61" spans="1:44" ht="13" x14ac:dyDescent="0.2">
      <c r="A61" s="247"/>
      <c r="AK61" s="303" t="s">
        <v>532</v>
      </c>
      <c r="AL61" s="326"/>
      <c r="AM61" s="312">
        <v>3102124</v>
      </c>
      <c r="AN61" s="313">
        <v>238217</v>
      </c>
      <c r="AO61" s="314">
        <v>31.2</v>
      </c>
      <c r="AP61" s="315">
        <v>98641</v>
      </c>
      <c r="AQ61" s="327">
        <v>5.5</v>
      </c>
      <c r="AR61" s="317">
        <v>25.7</v>
      </c>
    </row>
    <row r="62" spans="1:44" ht="13" x14ac:dyDescent="0.2">
      <c r="A62" s="247"/>
      <c r="AK62" s="318"/>
      <c r="AL62" s="319" t="s">
        <v>527</v>
      </c>
      <c r="AM62" s="320">
        <v>1445633</v>
      </c>
      <c r="AN62" s="321">
        <v>111199</v>
      </c>
      <c r="AO62" s="322">
        <v>45.6</v>
      </c>
      <c r="AP62" s="323">
        <v>55231</v>
      </c>
      <c r="AQ62" s="324">
        <v>4.5999999999999996</v>
      </c>
      <c r="AR62" s="325">
        <v>41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hwCrHBPf1VdJHq4lWkeghg9ZZnZ4mbXe3OzA9Jz3F+2Q4C1aIKEDQ12O27cRlqwKDrbPoJK8MOTRySnLAaT4Q==" saltValue="PvCYLEbDk1j6K7v0q7Oa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sheetProtection algorithmName="SHA-512" hashValue="q0lN6Zk5YMLdHIKzFs8SPBd9Lvt/kqrFUyoZj17LCFwhhvaqR0qepM25DYDww2BTisXaPlhqjfn6Rp6h27a4kg==" saltValue="6D+zp/ionbuK6xMD4bAY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sheetProtection algorithmName="SHA-512" hashValue="z407qyoxyDfzEJg3lcur02Ic14jNKa471rf0xM/hx3ogm7ayhYjHNv5heaW6Z66rcjWZBjA1tnyG2dPXqiUD+A==" saltValue="eWcDR40U1LLVoBlu5bIH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W9" sqref="W9:AL11"/>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6" t="s">
        <v>3</v>
      </c>
      <c r="D47" s="1126"/>
      <c r="E47" s="1127"/>
      <c r="F47" s="11">
        <v>47.23</v>
      </c>
      <c r="G47" s="12">
        <v>43.96</v>
      </c>
      <c r="H47" s="12">
        <v>41.9</v>
      </c>
      <c r="I47" s="12">
        <v>41.6</v>
      </c>
      <c r="J47" s="13">
        <v>41.49</v>
      </c>
    </row>
    <row r="48" spans="2:10" ht="57.75" customHeight="1" x14ac:dyDescent="0.2">
      <c r="B48" s="14"/>
      <c r="C48" s="1128" t="s">
        <v>4</v>
      </c>
      <c r="D48" s="1128"/>
      <c r="E48" s="1129"/>
      <c r="F48" s="15">
        <v>11.25</v>
      </c>
      <c r="G48" s="16">
        <v>6.5</v>
      </c>
      <c r="H48" s="16">
        <v>5.66</v>
      </c>
      <c r="I48" s="16">
        <v>6.17</v>
      </c>
      <c r="J48" s="17">
        <v>6.27</v>
      </c>
    </row>
    <row r="49" spans="2:10" ht="57.75" customHeight="1" thickBot="1" x14ac:dyDescent="0.25">
      <c r="B49" s="18"/>
      <c r="C49" s="1130" t="s">
        <v>5</v>
      </c>
      <c r="D49" s="1130"/>
      <c r="E49" s="1131"/>
      <c r="F49" s="19">
        <v>2.2999999999999998</v>
      </c>
      <c r="G49" s="20">
        <v>6.11</v>
      </c>
      <c r="H49" s="20">
        <v>2.2599999999999998</v>
      </c>
      <c r="I49" s="20">
        <v>7.21</v>
      </c>
      <c r="J49" s="21">
        <v>6.94</v>
      </c>
    </row>
    <row r="50" spans="2:10" ht="13" x14ac:dyDescent="0.2"/>
  </sheetData>
  <sheetProtection algorithmName="SHA-512" hashValue="aeXs0NuaeeWRA2Ffmrwx7nceFePqOCAgCj26l5LTeeiT/rXYavZxHi6JX2Q9ESDVbkF/cxKrTRr5RKn8qNOkxw==" saltValue="FFGw+uDgwJLuFT8/e5QZ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2026-03-13T01:42:27Z</cp:lastPrinted>
  <dcterms:created xsi:type="dcterms:W3CDTF">2026-02-23T08:27:36Z</dcterms:created>
  <dcterms:modified xsi:type="dcterms:W3CDTF">2026-03-19T02:21:40Z</dcterms:modified>
  <cp:category/>
</cp:coreProperties>
</file>