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5_地域医療推進課\02_推進班\10_周産期医療\05_補助事業\12_経済対策（周産期、小児関係）\R7補正\06_県要綱作成\岡山県分娩取扱施設支援事業\"/>
    </mc:Choice>
  </mc:AlternateContent>
  <xr:revisionPtr revIDLastSave="0" documentId="13_ncr:1_{6EA7FA77-2545-49C0-AB1B-1F2D13E859CA}" xr6:coauthVersionLast="47" xr6:coauthVersionMax="47" xr10:uidLastSave="{00000000-0000-0000-0000-000000000000}"/>
  <bookViews>
    <workbookView xWindow="20370" yWindow="-120" windowWidth="20730" windowHeight="11040" xr2:uid="{75D9C223-1B5E-4663-9DC7-4DEC96C4818C}"/>
  </bookViews>
  <sheets>
    <sheet name="別紙１_分娩取扱施設支援事業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別紙１_分娩取扱施設支援事業!$A$1:$Y$52</definedName>
    <definedName name="_xlnm.Print_Area">#REF!</definedName>
    <definedName name="_xlnm.Print_Titles" localSheetId="0">別紙１_分娩取扱施設支援事業!$1:$3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#REF!</definedName>
    <definedName name="組織" hidden="1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34" i="1" l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L1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L34" i="1"/>
  <c r="L33" i="1"/>
  <c r="L32" i="1"/>
  <c r="L31" i="1"/>
  <c r="N31" i="1" s="1"/>
  <c r="Q31" i="1" s="1"/>
  <c r="L30" i="1"/>
  <c r="L29" i="1"/>
  <c r="L28" i="1"/>
  <c r="L27" i="1"/>
  <c r="N27" i="1" s="1"/>
  <c r="Q27" i="1" s="1"/>
  <c r="L26" i="1"/>
  <c r="L25" i="1"/>
  <c r="L24" i="1"/>
  <c r="L23" i="1"/>
  <c r="N23" i="1" s="1"/>
  <c r="Q23" i="1" s="1"/>
  <c r="L22" i="1"/>
  <c r="L21" i="1"/>
  <c r="L20" i="1"/>
  <c r="L19" i="1"/>
  <c r="N19" i="1" s="1"/>
  <c r="Q19" i="1" s="1"/>
  <c r="L18" i="1"/>
  <c r="L17" i="1"/>
  <c r="L16" i="1"/>
  <c r="P16" i="1"/>
  <c r="G18" i="1"/>
  <c r="G19" i="1"/>
  <c r="G20" i="1"/>
  <c r="G21" i="1"/>
  <c r="Q21" i="1" s="1"/>
  <c r="G22" i="1"/>
  <c r="G23" i="1"/>
  <c r="G24" i="1"/>
  <c r="G25" i="1"/>
  <c r="Q25" i="1" s="1"/>
  <c r="G26" i="1"/>
  <c r="G27" i="1"/>
  <c r="G28" i="1"/>
  <c r="G29" i="1"/>
  <c r="Q29" i="1" s="1"/>
  <c r="G30" i="1"/>
  <c r="G31" i="1"/>
  <c r="G32" i="1"/>
  <c r="G33" i="1"/>
  <c r="G34" i="1"/>
  <c r="G17" i="1"/>
  <c r="G16" i="1"/>
  <c r="N34" i="1"/>
  <c r="N33" i="1"/>
  <c r="N32" i="1"/>
  <c r="Q32" i="1" s="1"/>
  <c r="U32" i="1" s="1"/>
  <c r="V32" i="1" s="1"/>
  <c r="N30" i="1"/>
  <c r="N29" i="1"/>
  <c r="N28" i="1"/>
  <c r="N26" i="1"/>
  <c r="N25" i="1"/>
  <c r="N24" i="1"/>
  <c r="N22" i="1"/>
  <c r="N21" i="1"/>
  <c r="N20" i="1"/>
  <c r="N18" i="1"/>
  <c r="N17" i="1"/>
  <c r="P34" i="1"/>
  <c r="P33" i="1"/>
  <c r="P32" i="1"/>
  <c r="P30" i="1"/>
  <c r="Q30" i="1" s="1"/>
  <c r="U30" i="1" s="1"/>
  <c r="V30" i="1" s="1"/>
  <c r="P29" i="1"/>
  <c r="P28" i="1"/>
  <c r="P26" i="1"/>
  <c r="P25" i="1"/>
  <c r="P24" i="1"/>
  <c r="P22" i="1"/>
  <c r="Q22" i="1" s="1"/>
  <c r="P21" i="1"/>
  <c r="P20" i="1"/>
  <c r="P18" i="1"/>
  <c r="P17" i="1"/>
  <c r="Q17" i="1"/>
  <c r="Q33" i="1"/>
  <c r="Q34" i="1"/>
  <c r="Q26" i="1"/>
  <c r="U26" i="1" s="1"/>
  <c r="V26" i="1" s="1"/>
  <c r="Q18" i="1"/>
  <c r="G1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P14" i="1"/>
  <c r="N14" i="1"/>
  <c r="K14" i="1"/>
  <c r="G14" i="1"/>
  <c r="P13" i="1"/>
  <c r="N13" i="1"/>
  <c r="K13" i="1"/>
  <c r="G13" i="1"/>
  <c r="P19" i="1" l="1"/>
  <c r="P23" i="1"/>
  <c r="P27" i="1"/>
  <c r="P31" i="1"/>
  <c r="Q24" i="1"/>
  <c r="U24" i="1" s="1"/>
  <c r="V24" i="1" s="1"/>
  <c r="Q28" i="1"/>
  <c r="U28" i="1" s="1"/>
  <c r="V28" i="1" s="1"/>
  <c r="Q20" i="1"/>
  <c r="N16" i="1"/>
  <c r="Q16" i="1" s="1"/>
  <c r="U16" i="1" s="1"/>
  <c r="V16" i="1" s="1"/>
  <c r="N15" i="1"/>
  <c r="P15" i="1"/>
  <c r="U20" i="1"/>
  <c r="V20" i="1" s="1"/>
  <c r="U17" i="1"/>
  <c r="V17" i="1" s="1"/>
  <c r="U21" i="1"/>
  <c r="V21" i="1" s="1"/>
  <c r="U33" i="1"/>
  <c r="V33" i="1" s="1"/>
  <c r="U25" i="1"/>
  <c r="V25" i="1" s="1"/>
  <c r="U29" i="1"/>
  <c r="V29" i="1" s="1"/>
  <c r="U19" i="1"/>
  <c r="V19" i="1" s="1"/>
  <c r="U23" i="1"/>
  <c r="V23" i="1" s="1"/>
  <c r="U34" i="1"/>
  <c r="V34" i="1" s="1"/>
  <c r="U27" i="1"/>
  <c r="V27" i="1" s="1"/>
  <c r="U31" i="1"/>
  <c r="V31" i="1" s="1"/>
  <c r="U22" i="1"/>
  <c r="V22" i="1" s="1"/>
  <c r="Q13" i="1"/>
  <c r="Q14" i="1"/>
  <c r="S14" i="1" s="1"/>
  <c r="U18" i="1"/>
  <c r="V18" i="1" s="1"/>
  <c r="U14" i="1" l="1"/>
  <c r="V14" i="1" s="1"/>
  <c r="S13" i="1"/>
  <c r="U13" i="1" s="1"/>
  <c r="V13" i="1" s="1"/>
  <c r="Q15" i="1"/>
  <c r="S15" i="1" s="1"/>
  <c r="U15" i="1" l="1"/>
  <c r="V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T15" authorId="0" shapeId="0" xr:uid="{43B76A6E-397D-49A1-B7BC-2CE979E426BB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交付申請書に記載する金額
</t>
        </r>
      </text>
    </comment>
  </commentList>
</comments>
</file>

<file path=xl/sharedStrings.xml><?xml version="1.0" encoding="utf-8"?>
<sst xmlns="http://schemas.openxmlformats.org/spreadsheetml/2006/main" count="119" uniqueCount="61">
  <si>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3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</si>
  <si>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3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</si>
  <si>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3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</si>
  <si>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3"/>
  </si>
  <si>
    <t>←都道府県名を選択</t>
    <phoneticPr fontId="6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</si>
  <si>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</si>
  <si>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</si>
  <si>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</si>
  <si>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総事業費</t>
    <rPh sb="0" eb="1">
      <t>ソウ</t>
    </rPh>
    <rPh sb="1" eb="3">
      <t>ジギョウ</t>
    </rPh>
    <rPh sb="3" eb="4">
      <t>ヒ</t>
    </rPh>
    <phoneticPr fontId="6"/>
  </si>
  <si>
    <t>寄付金その他収入</t>
    <rPh sb="0" eb="3">
      <t>キフキン</t>
    </rPh>
    <rPh sb="5" eb="6">
      <t>タ</t>
    </rPh>
    <rPh sb="6" eb="8">
      <t>シュウニュウ</t>
    </rPh>
    <phoneticPr fontId="6"/>
  </si>
  <si>
    <t>差引額</t>
    <rPh sb="0" eb="2">
      <t>サシヒキ</t>
    </rPh>
    <rPh sb="2" eb="3">
      <t>ガク</t>
    </rPh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</si>
  <si>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</si>
  <si>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</si>
  <si>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</si>
  <si>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3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</si>
  <si>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</si>
  <si>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</si>
  <si>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</si>
  <si>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</si>
  <si>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</si>
  <si>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</si>
  <si>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補助率</t>
    <rPh sb="0" eb="3">
      <t>ホジョリツ</t>
    </rPh>
    <phoneticPr fontId="6"/>
  </si>
  <si>
    <t>選定額×補助率</t>
    <rPh sb="0" eb="2">
      <t>センテイ</t>
    </rPh>
    <rPh sb="2" eb="3">
      <t>ガク</t>
    </rPh>
    <rPh sb="4" eb="7">
      <t>ホジョリツ</t>
    </rPh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</si>
  <si>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</si>
  <si>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</si>
  <si>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6"/>
  </si>
  <si>
    <t>差引追加交付
（一部取消）
申請額</t>
    <phoneticPr fontId="6"/>
  </si>
  <si>
    <t>備考</t>
  </si>
  <si>
    <t>A</t>
    <phoneticPr fontId="6"/>
  </si>
  <si>
    <t>B</t>
    <phoneticPr fontId="6"/>
  </si>
  <si>
    <t>C=A-B</t>
    <phoneticPr fontId="6"/>
  </si>
  <si>
    <t>D</t>
    <phoneticPr fontId="6"/>
  </si>
  <si>
    <t>E</t>
    <phoneticPr fontId="6"/>
  </si>
  <si>
    <t>F＝D*E</t>
    <phoneticPr fontId="6"/>
  </si>
  <si>
    <t>G</t>
    <phoneticPr fontId="6"/>
  </si>
  <si>
    <t>H=G*D/100</t>
    <phoneticPr fontId="6"/>
  </si>
  <si>
    <t>I＝C,F,Hの最少額</t>
    <rPh sb="8" eb="10">
      <t>サイショウ</t>
    </rPh>
    <rPh sb="10" eb="11">
      <t>ガク</t>
    </rPh>
    <phoneticPr fontId="6"/>
  </si>
  <si>
    <t>J＝I×補助率（1/2）</t>
    <rPh sb="4" eb="7">
      <t>ホジョリツ</t>
    </rPh>
    <phoneticPr fontId="6"/>
  </si>
  <si>
    <t>K</t>
    <phoneticPr fontId="6"/>
  </si>
  <si>
    <t>L=J,Kの最少額</t>
    <rPh sb="6" eb="7">
      <t>サイ</t>
    </rPh>
    <rPh sb="7" eb="9">
      <t>ショウガク</t>
    </rPh>
    <phoneticPr fontId="6"/>
  </si>
  <si>
    <t>M＝L（千円未満切捨）</t>
    <rPh sb="4" eb="6">
      <t>センエン</t>
    </rPh>
    <rPh sb="6" eb="8">
      <t>ミマン</t>
    </rPh>
    <rPh sb="8" eb="10">
      <t>キリス</t>
    </rPh>
    <phoneticPr fontId="6"/>
  </si>
  <si>
    <t>選択</t>
    <rPh sb="0" eb="2">
      <t>センタク</t>
    </rPh>
    <phoneticPr fontId="3"/>
  </si>
  <si>
    <t>円</t>
    <rPh sb="0" eb="1">
      <t>エン</t>
    </rPh>
    <phoneticPr fontId="6"/>
  </si>
  <si>
    <t>件</t>
    <rPh sb="0" eb="1">
      <t>ケン</t>
    </rPh>
    <phoneticPr fontId="6"/>
  </si>
  <si>
    <t>％</t>
    <phoneticPr fontId="6"/>
  </si>
  <si>
    <t>記入例１</t>
    <rPh sb="0" eb="2">
      <t>キニュウ</t>
    </rPh>
    <rPh sb="2" eb="3">
      <t>レイ</t>
    </rPh>
    <phoneticPr fontId="3"/>
  </si>
  <si>
    <t>厚生病院</t>
    <rPh sb="0" eb="2">
      <t>コウセイ</t>
    </rPh>
    <rPh sb="2" eb="4">
      <t>ビョウイン</t>
    </rPh>
    <phoneticPr fontId="3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</si>
  <si>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3"/>
  </si>
  <si>
    <t>〇</t>
  </si>
  <si>
    <t>記入例２</t>
    <rPh sb="0" eb="2">
      <t>キニュウ</t>
    </rPh>
    <rPh sb="2" eb="3">
      <t>レイ</t>
    </rPh>
    <phoneticPr fontId="3"/>
  </si>
  <si>
    <t>労働産院</t>
    <rPh sb="0" eb="2">
      <t>ロウドウ</t>
    </rPh>
    <rPh sb="2" eb="4">
      <t>サンイン</t>
    </rPh>
    <phoneticPr fontId="3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</si>
  <si>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</si>
  <si>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</si>
  <si>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3"/>
  </si>
  <si>
    <t>〇</t>
    <phoneticPr fontId="6"/>
  </si>
  <si>
    <t>分娩数減少率（５～15）</t>
    <phoneticPr fontId="6"/>
  </si>
  <si>
    <t>×</t>
    <phoneticPr fontId="6"/>
  </si>
  <si>
    <t>総事業費＝分娩取扱施設の運営に必要な医師・助産師・看護師に係る経費×分娩取扱件数減少率</t>
    <phoneticPr fontId="6"/>
  </si>
  <si>
    <t>別紙１</t>
    <rPh sb="0" eb="2">
      <t>ベッシ</t>
    </rPh>
    <phoneticPr fontId="6"/>
  </si>
  <si>
    <t>×</t>
    <phoneticPr fontId="3"/>
  </si>
  <si>
    <t>交付申請額</t>
    <rPh sb="0" eb="5">
      <t>コウフシンセイガク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</si>
</sst>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2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name val="メイリオ"/>
      <family val="3"/>
    </font>
    <font>
      <sz val="1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4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rgb="FF000000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rgb="FF000000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3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38" fontId="18" fillId="3" borderId="8" xfId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38" fontId="18" fillId="3" borderId="8" xfId="0" applyNumberFormat="1" applyFont="1" applyFill="1" applyBorder="1" applyAlignment="1">
      <alignment horizontal="center" vertical="center" wrapText="1"/>
    </xf>
    <xf numFmtId="0" fontId="18" fillId="5" borderId="8" xfId="2" applyNumberFormat="1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176" fontId="18" fillId="5" borderId="8" xfId="0" applyNumberFormat="1" applyFont="1" applyFill="1" applyBorder="1" applyAlignment="1">
      <alignment horizontal="center" vertical="center" wrapText="1"/>
    </xf>
    <xf numFmtId="176" fontId="18" fillId="3" borderId="8" xfId="0" applyNumberFormat="1" applyFont="1" applyFill="1" applyBorder="1" applyAlignment="1">
      <alignment horizontal="center" vertical="center" wrapText="1"/>
    </xf>
    <xf numFmtId="12" fontId="18" fillId="5" borderId="8" xfId="0" applyNumberFormat="1" applyFont="1" applyFill="1" applyBorder="1" applyAlignment="1">
      <alignment horizontal="center" vertical="center" wrapText="1"/>
    </xf>
    <xf numFmtId="176" fontId="18" fillId="4" borderId="8" xfId="0" applyNumberFormat="1" applyFont="1" applyFill="1" applyBorder="1" applyAlignment="1">
      <alignment horizontal="center" vertical="center" wrapText="1"/>
    </xf>
    <xf numFmtId="176" fontId="18" fillId="3" borderId="23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38" fontId="18" fillId="3" borderId="24" xfId="1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38" fontId="18" fillId="3" borderId="24" xfId="0" applyNumberFormat="1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177" fontId="18" fillId="5" borderId="24" xfId="2" applyNumberFormat="1" applyFont="1" applyFill="1" applyBorder="1" applyAlignment="1">
      <alignment horizontal="center" vertical="center" wrapText="1"/>
    </xf>
    <xf numFmtId="176" fontId="18" fillId="5" borderId="24" xfId="0" applyNumberFormat="1" applyFont="1" applyFill="1" applyBorder="1" applyAlignment="1">
      <alignment horizontal="center" vertical="center" wrapText="1"/>
    </xf>
    <xf numFmtId="176" fontId="18" fillId="3" borderId="26" xfId="0" applyNumberFormat="1" applyFont="1" applyFill="1" applyBorder="1" applyAlignment="1">
      <alignment horizontal="center" vertical="center" wrapText="1"/>
    </xf>
    <xf numFmtId="12" fontId="18" fillId="5" borderId="26" xfId="0" applyNumberFormat="1" applyFont="1" applyFill="1" applyBorder="1" applyAlignment="1">
      <alignment horizontal="center" vertical="center" wrapText="1"/>
    </xf>
    <xf numFmtId="176" fontId="18" fillId="5" borderId="26" xfId="0" applyNumberFormat="1" applyFont="1" applyFill="1" applyBorder="1" applyAlignment="1">
      <alignment horizontal="center" vertical="center" wrapText="1"/>
    </xf>
    <xf numFmtId="176" fontId="18" fillId="3" borderId="27" xfId="0" applyNumberFormat="1" applyFont="1" applyFill="1" applyBorder="1" applyAlignment="1">
      <alignment horizontal="center" vertical="center" wrapText="1"/>
    </xf>
    <xf numFmtId="176" fontId="18" fillId="3" borderId="28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177" fontId="18" fillId="5" borderId="7" xfId="2" applyNumberFormat="1" applyFont="1" applyFill="1" applyBorder="1" applyAlignment="1">
      <alignment horizontal="center" vertical="center" wrapText="1"/>
    </xf>
    <xf numFmtId="176" fontId="18" fillId="5" borderId="7" xfId="0" applyNumberFormat="1" applyFont="1" applyFill="1" applyBorder="1" applyAlignment="1">
      <alignment horizontal="center" vertical="center" wrapText="1"/>
    </xf>
    <xf numFmtId="12" fontId="18" fillId="5" borderId="31" xfId="0" applyNumberFormat="1" applyFont="1" applyFill="1" applyBorder="1" applyAlignment="1">
      <alignment horizontal="center" vertical="center" wrapText="1"/>
    </xf>
    <xf numFmtId="176" fontId="18" fillId="5" borderId="31" xfId="0" applyNumberFormat="1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176" fontId="18" fillId="3" borderId="33" xfId="0" applyNumberFormat="1" applyFont="1" applyFill="1" applyBorder="1" applyAlignment="1">
      <alignment horizontal="center" vertical="center" wrapText="1"/>
    </xf>
    <xf numFmtId="176" fontId="18" fillId="3" borderId="34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 wrapText="1"/>
    </xf>
    <xf numFmtId="177" fontId="18" fillId="5" borderId="8" xfId="2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6" borderId="41" xfId="0" applyFont="1" applyFill="1" applyBorder="1" applyAlignment="1">
      <alignment horizontal="center" vertical="center" wrapText="1"/>
    </xf>
    <xf numFmtId="0" fontId="18" fillId="6" borderId="4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12" fontId="18" fillId="5" borderId="32" xfId="0" applyNumberFormat="1" applyFont="1" applyFill="1" applyBorder="1" applyAlignment="1">
      <alignment horizontal="center" vertical="center" wrapText="1"/>
    </xf>
    <xf numFmtId="176" fontId="18" fillId="5" borderId="32" xfId="0" applyNumberFormat="1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176" fontId="18" fillId="3" borderId="44" xfId="0" applyNumberFormat="1" applyFont="1" applyFill="1" applyBorder="1" applyAlignment="1">
      <alignment horizontal="center" vertical="center" wrapText="1"/>
    </xf>
    <xf numFmtId="176" fontId="18" fillId="3" borderId="45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14" fillId="0" borderId="47" xfId="4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8" fontId="9" fillId="3" borderId="7" xfId="1" applyFont="1" applyFill="1" applyBorder="1" applyAlignment="1">
      <alignment horizontal="center" vertical="center" wrapText="1"/>
    </xf>
    <xf numFmtId="38" fontId="9" fillId="3" borderId="8" xfId="1" applyFont="1" applyFill="1" applyBorder="1" applyAlignment="1">
      <alignment horizontal="center" vertical="center" wrapText="1"/>
    </xf>
    <xf numFmtId="38" fontId="9" fillId="3" borderId="40" xfId="1" applyFont="1" applyFill="1" applyBorder="1" applyAlignment="1">
      <alignment horizontal="center" vertical="center" wrapText="1"/>
    </xf>
    <xf numFmtId="38" fontId="4" fillId="7" borderId="29" xfId="1" applyFont="1" applyFill="1" applyBorder="1" applyAlignment="1">
      <alignment horizontal="center" vertical="center" wrapText="1"/>
    </xf>
    <xf numFmtId="38" fontId="18" fillId="6" borderId="31" xfId="1" applyFont="1" applyFill="1" applyBorder="1" applyAlignment="1">
      <alignment horizontal="center" vertical="center" wrapText="1"/>
    </xf>
    <xf numFmtId="38" fontId="18" fillId="6" borderId="32" xfId="1" applyFont="1" applyFill="1" applyBorder="1" applyAlignment="1">
      <alignment horizontal="center" vertical="center" wrapText="1"/>
    </xf>
    <xf numFmtId="38" fontId="4" fillId="7" borderId="46" xfId="1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176" fontId="18" fillId="5" borderId="12" xfId="0" applyNumberFormat="1" applyFont="1" applyFill="1" applyBorder="1" applyAlignment="1">
      <alignment horizontal="center" vertical="center" wrapText="1"/>
    </xf>
    <xf numFmtId="178" fontId="15" fillId="4" borderId="22" xfId="4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6" fontId="18" fillId="4" borderId="53" xfId="0" applyNumberFormat="1" applyFont="1" applyFill="1" applyBorder="1" applyAlignment="1">
      <alignment horizontal="center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 8" xfId="3" xr:uid="{3E5C8124-1B00-4777-B266-963C5A7A3A54}"/>
    <cellStyle name="標準 2 8 2" xfId="5" xr:uid="{21B9B8DC-0E9D-49E2-9791-6DAC9AFCFCD8}"/>
    <cellStyle name="標準_交付要綱（様式編②）" xfId="4" xr:uid="{AC7CB94D-AA50-4C75-AD02-7ACD5663A93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64B9-745F-4F76-BE06-18C795BE829C}">
  <sheetPr codeName="Sheet6">
    <tabColor rgb="FFFFC000"/>
    <outlinePr summaryRight="0"/>
    <pageSetUpPr fitToPage="1"/>
  </sheetPr>
  <dimension ref="A1:Z53"/>
  <sheetViews>
    <sheetView showGridLines="0" tabSelected="1" view="pageBreakPreview" topLeftCell="J7" zoomScale="70" zoomScaleNormal="100" zoomScaleSheetLayoutView="70" workbookViewId="0">
      <selection activeCell="T16" sqref="T16"/>
    </sheetView>
  </sheetViews>
  <sheetFormatPr defaultColWidth="9" defaultRowHeight="13.5"/>
  <cols>
    <col min="1" max="1" width="4.375" style="2" customWidth="1"/>
    <col min="2" max="2" width="9.375" style="2" bestFit="1" customWidth="1"/>
    <col min="3" max="3" width="21.625" style="2" bestFit="1" customWidth="1"/>
    <col min="4" max="4" width="35.625" style="2" bestFit="1" customWidth="1"/>
    <col min="5" max="5" width="13" style="2" customWidth="1"/>
    <col min="6" max="6" width="15.375" style="2" bestFit="1" customWidth="1"/>
    <col min="7" max="7" width="13.75" style="2" customWidth="1"/>
    <col min="8" max="8" width="13.25" style="2" bestFit="1" customWidth="1"/>
    <col min="9" max="10" width="7.375" style="2" bestFit="1" customWidth="1"/>
    <col min="11" max="11" width="19.625" style="2" customWidth="1"/>
    <col min="12" max="12" width="23.875" style="2" customWidth="1"/>
    <col min="13" max="17" width="17.875" style="2" customWidth="1"/>
    <col min="18" max="18" width="8.625" style="2" customWidth="1"/>
    <col min="19" max="20" width="17.875" style="2" customWidth="1"/>
    <col min="21" max="21" width="17.875" style="108" customWidth="1"/>
    <col min="22" max="24" width="20.875" style="108" customWidth="1"/>
    <col min="25" max="16384" width="9" style="2"/>
  </cols>
  <sheetData>
    <row r="1" spans="1:26">
      <c r="A1" s="1"/>
      <c r="U1" s="3"/>
      <c r="V1" s="3"/>
      <c r="W1" s="3"/>
      <c r="X1" s="3"/>
    </row>
    <row r="2" spans="1:26" ht="24.75" customHeight="1" thickBot="1">
      <c r="B2" s="4" t="s">
        <v>58</v>
      </c>
      <c r="U2" s="3"/>
      <c r="V2" s="3"/>
      <c r="W2" s="3"/>
      <c r="X2" s="3"/>
    </row>
    <row r="3" spans="1:26" ht="47.25" customHeight="1">
      <c r="B3" s="122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4"/>
    </row>
    <row r="4" spans="1:26" ht="30" customHeight="1" thickBot="1"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</row>
    <row r="5" spans="1:26" ht="34.5" customHeight="1">
      <c r="B5" s="128" t="s">
        <v>1</v>
      </c>
      <c r="C5" s="12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ht="36.75" customHeight="1">
      <c r="B6" s="129" t="s">
        <v>2</v>
      </c>
      <c r="C6" s="12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6" ht="42.75" customHeight="1">
      <c r="B7" s="130" t="s">
        <v>3</v>
      </c>
      <c r="C7" s="130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30" customHeight="1">
      <c r="B8" s="5"/>
      <c r="C8" s="5"/>
      <c r="D8" s="5"/>
      <c r="E8" s="5"/>
      <c r="F8" s="5"/>
      <c r="G8" s="5"/>
      <c r="H8" s="5"/>
      <c r="I8" s="5"/>
      <c r="J8" s="5"/>
      <c r="U8" s="2"/>
      <c r="V8" s="2"/>
      <c r="W8" s="2"/>
      <c r="X8" s="2"/>
    </row>
    <row r="9" spans="1:26" ht="30" customHeight="1">
      <c r="B9" s="131"/>
      <c r="C9" s="132"/>
      <c r="D9" s="6" t="s">
        <v>4</v>
      </c>
      <c r="E9" s="7"/>
      <c r="F9" s="7"/>
      <c r="G9" s="7"/>
      <c r="H9" s="5"/>
      <c r="I9" s="5"/>
      <c r="J9" s="5"/>
      <c r="K9" s="133"/>
      <c r="L9" s="133"/>
      <c r="M9" s="133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5"/>
    </row>
    <row r="10" spans="1:26" ht="246.75" customHeight="1">
      <c r="B10" s="9" t="s">
        <v>5</v>
      </c>
      <c r="C10" s="10" t="s">
        <v>6</v>
      </c>
      <c r="D10" s="11" t="s">
        <v>7</v>
      </c>
      <c r="E10" s="12" t="s">
        <v>8</v>
      </c>
      <c r="F10" s="12" t="s">
        <v>9</v>
      </c>
      <c r="G10" s="12" t="s">
        <v>10</v>
      </c>
      <c r="H10" s="13" t="s">
        <v>11</v>
      </c>
      <c r="I10" s="14" t="s">
        <v>12</v>
      </c>
      <c r="J10" s="14" t="s">
        <v>13</v>
      </c>
      <c r="K10" s="15" t="s">
        <v>14</v>
      </c>
      <c r="L10" s="16" t="s">
        <v>15</v>
      </c>
      <c r="M10" s="17" t="s">
        <v>16</v>
      </c>
      <c r="N10" s="18" t="s">
        <v>17</v>
      </c>
      <c r="O10" s="19" t="s">
        <v>18</v>
      </c>
      <c r="P10" s="18" t="s">
        <v>19</v>
      </c>
      <c r="Q10" s="18" t="s">
        <v>20</v>
      </c>
      <c r="R10" s="18" t="s">
        <v>21</v>
      </c>
      <c r="S10" s="18" t="s">
        <v>22</v>
      </c>
      <c r="T10" s="120" t="s">
        <v>60</v>
      </c>
      <c r="U10" s="20" t="s">
        <v>23</v>
      </c>
      <c r="V10" s="21" t="s">
        <v>24</v>
      </c>
      <c r="W10" s="22" t="s">
        <v>25</v>
      </c>
      <c r="X10" s="22" t="s">
        <v>26</v>
      </c>
      <c r="Y10" s="23" t="s">
        <v>27</v>
      </c>
    </row>
    <row r="11" spans="1:26" s="24" customFormat="1" ht="37.5">
      <c r="B11" s="25"/>
      <c r="C11" s="26"/>
      <c r="D11" s="26"/>
      <c r="E11" s="26" t="s">
        <v>28</v>
      </c>
      <c r="F11" s="26" t="s">
        <v>29</v>
      </c>
      <c r="G11" s="26" t="s">
        <v>30</v>
      </c>
      <c r="H11" s="27"/>
      <c r="I11" s="25"/>
      <c r="J11" s="25"/>
      <c r="K11" s="25"/>
      <c r="L11" s="25" t="s">
        <v>31</v>
      </c>
      <c r="M11" s="25" t="s">
        <v>32</v>
      </c>
      <c r="N11" s="25" t="s">
        <v>33</v>
      </c>
      <c r="O11" s="25" t="s">
        <v>34</v>
      </c>
      <c r="P11" s="25" t="s">
        <v>35</v>
      </c>
      <c r="Q11" s="25" t="s">
        <v>36</v>
      </c>
      <c r="R11" s="25"/>
      <c r="S11" s="25" t="s">
        <v>37</v>
      </c>
      <c r="T11" s="25" t="s">
        <v>38</v>
      </c>
      <c r="U11" s="28" t="s">
        <v>39</v>
      </c>
      <c r="V11" s="29" t="s">
        <v>40</v>
      </c>
      <c r="W11" s="25"/>
      <c r="X11" s="25"/>
      <c r="Y11" s="30"/>
      <c r="Z11" s="31"/>
    </row>
    <row r="12" spans="1:26" s="24" customFormat="1" ht="18.75">
      <c r="B12" s="25"/>
      <c r="C12" s="26"/>
      <c r="D12" s="32" t="s">
        <v>41</v>
      </c>
      <c r="E12" s="32" t="s">
        <v>42</v>
      </c>
      <c r="F12" s="32" t="s">
        <v>42</v>
      </c>
      <c r="G12" s="32" t="s">
        <v>42</v>
      </c>
      <c r="H12" s="32" t="s">
        <v>41</v>
      </c>
      <c r="I12" s="33" t="s">
        <v>43</v>
      </c>
      <c r="J12" s="33" t="s">
        <v>43</v>
      </c>
      <c r="K12" s="33" t="s">
        <v>44</v>
      </c>
      <c r="L12" s="33" t="s">
        <v>41</v>
      </c>
      <c r="M12" s="33" t="s">
        <v>42</v>
      </c>
      <c r="N12" s="33" t="s">
        <v>42</v>
      </c>
      <c r="O12" s="33" t="s">
        <v>42</v>
      </c>
      <c r="P12" s="33" t="s">
        <v>42</v>
      </c>
      <c r="Q12" s="33" t="s">
        <v>42</v>
      </c>
      <c r="R12" s="33"/>
      <c r="S12" s="33" t="s">
        <v>42</v>
      </c>
      <c r="T12" s="33" t="s">
        <v>42</v>
      </c>
      <c r="U12" s="33" t="s">
        <v>42</v>
      </c>
      <c r="V12" s="33" t="s">
        <v>42</v>
      </c>
      <c r="W12" s="33" t="s">
        <v>42</v>
      </c>
      <c r="X12" s="34" t="s">
        <v>42</v>
      </c>
      <c r="Y12" s="35"/>
    </row>
    <row r="13" spans="1:26" ht="30.75" customHeight="1">
      <c r="B13" s="36" t="s">
        <v>45</v>
      </c>
      <c r="C13" s="37" t="s">
        <v>46</v>
      </c>
      <c r="D13" s="38" t="s">
        <v>47</v>
      </c>
      <c r="E13" s="39">
        <v>10000000</v>
      </c>
      <c r="F13" s="40">
        <v>0</v>
      </c>
      <c r="G13" s="41">
        <f>E13-F13</f>
        <v>10000000</v>
      </c>
      <c r="H13" s="40" t="s">
        <v>48</v>
      </c>
      <c r="I13" s="40">
        <v>1118</v>
      </c>
      <c r="J13" s="40">
        <v>1031</v>
      </c>
      <c r="K13" s="42">
        <f>((J13-I13)/I13)*100</f>
        <v>-7.7817531305903396</v>
      </c>
      <c r="L13" s="43">
        <v>7</v>
      </c>
      <c r="M13" s="44">
        <v>1160000</v>
      </c>
      <c r="N13" s="44">
        <f>L13*M13</f>
        <v>8120000</v>
      </c>
      <c r="O13" s="45">
        <v>150000000</v>
      </c>
      <c r="P13" s="44">
        <f t="shared" ref="P13:P34" si="0">O13*L13/100</f>
        <v>10500000</v>
      </c>
      <c r="Q13" s="44">
        <f>MIN(G13,N13,P13)</f>
        <v>8120000</v>
      </c>
      <c r="R13" s="46">
        <v>0.5</v>
      </c>
      <c r="S13" s="44">
        <f>Q13*R13</f>
        <v>4060000</v>
      </c>
      <c r="T13" s="47">
        <v>4060000</v>
      </c>
      <c r="U13" s="44">
        <f>MIN(S13,T13)</f>
        <v>4060000</v>
      </c>
      <c r="V13" s="44">
        <f t="shared" ref="V13:V34" si="1">ROUNDDOWN(U13,-3)</f>
        <v>4060000</v>
      </c>
      <c r="W13" s="48"/>
      <c r="X13" s="48"/>
      <c r="Y13" s="49"/>
    </row>
    <row r="14" spans="1:26" ht="36.75" customHeight="1" thickBot="1">
      <c r="B14" s="50" t="s">
        <v>49</v>
      </c>
      <c r="C14" s="51" t="s">
        <v>50</v>
      </c>
      <c r="D14" s="52" t="s">
        <v>47</v>
      </c>
      <c r="E14" s="53">
        <v>10000000</v>
      </c>
      <c r="F14" s="54">
        <v>0</v>
      </c>
      <c r="G14" s="55">
        <f>E14-F14</f>
        <v>10000000</v>
      </c>
      <c r="H14" s="54" t="s">
        <v>48</v>
      </c>
      <c r="I14" s="56">
        <v>202</v>
      </c>
      <c r="J14" s="56">
        <v>130</v>
      </c>
      <c r="K14" s="57">
        <f>(J14-I14)/I14</f>
        <v>-0.35643564356435642</v>
      </c>
      <c r="L14" s="54">
        <v>15</v>
      </c>
      <c r="M14" s="58">
        <v>1160000</v>
      </c>
      <c r="N14" s="58">
        <f t="shared" ref="N14:N34" si="2">L14*M14</f>
        <v>17400000</v>
      </c>
      <c r="O14" s="59">
        <v>31400000</v>
      </c>
      <c r="P14" s="58">
        <f t="shared" si="0"/>
        <v>4710000</v>
      </c>
      <c r="Q14" s="58">
        <f>MIN(G14,N14,P14)</f>
        <v>4710000</v>
      </c>
      <c r="R14" s="60">
        <v>0.5</v>
      </c>
      <c r="S14" s="61">
        <f>Q14*R14</f>
        <v>2355000</v>
      </c>
      <c r="T14" s="119">
        <v>2355000</v>
      </c>
      <c r="U14" s="58">
        <f>MIN(S14,T14)</f>
        <v>2355000</v>
      </c>
      <c r="V14" s="58">
        <f t="shared" si="1"/>
        <v>2355000</v>
      </c>
      <c r="W14" s="62"/>
      <c r="X14" s="63"/>
      <c r="Y14" s="64"/>
    </row>
    <row r="15" spans="1:26" ht="20.25" thickTop="1" thickBot="1">
      <c r="B15" s="65">
        <v>1</v>
      </c>
      <c r="C15" s="66"/>
      <c r="D15" s="67" t="s">
        <v>47</v>
      </c>
      <c r="E15" s="110"/>
      <c r="F15" s="110"/>
      <c r="G15" s="110">
        <f>E15-F15</f>
        <v>0</v>
      </c>
      <c r="H15" s="68"/>
      <c r="I15" s="69"/>
      <c r="J15" s="69"/>
      <c r="K15" s="70" t="e">
        <f>(J15-I15)/I15</f>
        <v>#DIV/0!</v>
      </c>
      <c r="L15" s="117" t="e">
        <f>IF(K15&gt;-0.05,"×",MIN(15,ROUNDDOWN((I15-J15)/I15*100,0)))</f>
        <v>#DIV/0!</v>
      </c>
      <c r="M15" s="71">
        <v>1160000</v>
      </c>
      <c r="N15" s="71" t="e">
        <f t="shared" si="2"/>
        <v>#DIV/0!</v>
      </c>
      <c r="O15" s="114"/>
      <c r="P15" s="71" t="e">
        <f t="shared" si="0"/>
        <v>#DIV/0!</v>
      </c>
      <c r="Q15" s="71" t="e">
        <f t="shared" ref="Q15:Q34" si="3">MIN(G15,N15,P15)</f>
        <v>#DIV/0!</v>
      </c>
      <c r="R15" s="72">
        <v>0.5</v>
      </c>
      <c r="S15" s="118" t="e">
        <f>ROUNDDOWN(Q15*R15,-3)</f>
        <v>#DIV/0!</v>
      </c>
      <c r="T15" s="134" t="e">
        <f>S15</f>
        <v>#DIV/0!</v>
      </c>
      <c r="U15" s="73" t="e">
        <f>MIN(Q15*0.5,T15)</f>
        <v>#DIV/0!</v>
      </c>
      <c r="V15" s="71" t="e">
        <f>ROUNDDOWN(U15,-3)</f>
        <v>#DIV/0!</v>
      </c>
      <c r="W15" s="75"/>
      <c r="X15" s="76"/>
      <c r="Y15" s="77" t="s">
        <v>51</v>
      </c>
    </row>
    <row r="16" spans="1:26" ht="19.5" thickTop="1">
      <c r="B16" s="78">
        <v>2</v>
      </c>
      <c r="C16" s="79"/>
      <c r="D16" s="67" t="s">
        <v>47</v>
      </c>
      <c r="E16" s="111"/>
      <c r="F16" s="111"/>
      <c r="G16" s="110">
        <f>E16-F16</f>
        <v>0</v>
      </c>
      <c r="H16" s="40"/>
      <c r="I16" s="80"/>
      <c r="J16" s="69"/>
      <c r="K16" s="81" t="e">
        <f>(J16-I16)/I16</f>
        <v>#DIV/0!</v>
      </c>
      <c r="L16" s="40" t="e">
        <f t="shared" ref="L16:L34" si="4">IF(K16&gt;-0.05,"×",MIN(15,ROUNDDOWN((I16-J16)/I16*100,0)))</f>
        <v>#DIV/0!</v>
      </c>
      <c r="M16" s="44">
        <v>1160000</v>
      </c>
      <c r="N16" s="44" t="e">
        <f t="shared" si="2"/>
        <v>#DIV/0!</v>
      </c>
      <c r="O16" s="114"/>
      <c r="P16" s="44" t="e">
        <f t="shared" si="0"/>
        <v>#DIV/0!</v>
      </c>
      <c r="Q16" s="44" t="e">
        <f t="shared" si="3"/>
        <v>#DIV/0!</v>
      </c>
      <c r="R16" s="72">
        <v>0.5</v>
      </c>
      <c r="S16" s="73" t="e">
        <f t="shared" ref="S16:S34" si="5">ROUNDDOWN(Q16*R16,-3)</f>
        <v>#DIV/0!</v>
      </c>
      <c r="T16" s="74" t="e">
        <f t="shared" ref="T16:T34" si="6">S16</f>
        <v>#DIV/0!</v>
      </c>
      <c r="U16" s="44" t="e">
        <f t="shared" ref="U16:U34" si="7">MIN(Q16*0.5,T16)</f>
        <v>#DIV/0!</v>
      </c>
      <c r="V16" s="44" t="e">
        <f t="shared" si="1"/>
        <v>#DIV/0!</v>
      </c>
      <c r="W16" s="75"/>
      <c r="X16" s="76"/>
      <c r="Y16" s="77" t="s">
        <v>51</v>
      </c>
    </row>
    <row r="17" spans="2:25" ht="18.75">
      <c r="B17" s="78">
        <v>3</v>
      </c>
      <c r="C17" s="79"/>
      <c r="D17" s="67" t="s">
        <v>47</v>
      </c>
      <c r="E17" s="111"/>
      <c r="F17" s="111"/>
      <c r="G17" s="110">
        <f>E17-F17</f>
        <v>0</v>
      </c>
      <c r="H17" s="40"/>
      <c r="I17" s="80"/>
      <c r="J17" s="69"/>
      <c r="K17" s="81" t="e">
        <f t="shared" ref="K17:K34" si="8">(J17-I17)/I17</f>
        <v>#DIV/0!</v>
      </c>
      <c r="L17" s="40" t="e">
        <f t="shared" si="4"/>
        <v>#DIV/0!</v>
      </c>
      <c r="M17" s="44">
        <v>1160000</v>
      </c>
      <c r="N17" s="44" t="e">
        <f t="shared" si="2"/>
        <v>#DIV/0!</v>
      </c>
      <c r="O17" s="114"/>
      <c r="P17" s="44" t="e">
        <f t="shared" si="0"/>
        <v>#DIV/0!</v>
      </c>
      <c r="Q17" s="44" t="e">
        <f t="shared" si="3"/>
        <v>#DIV/0!</v>
      </c>
      <c r="R17" s="72">
        <v>0.5</v>
      </c>
      <c r="S17" s="73" t="e">
        <f t="shared" si="5"/>
        <v>#DIV/0!</v>
      </c>
      <c r="T17" s="74" t="e">
        <f t="shared" si="6"/>
        <v>#DIV/0!</v>
      </c>
      <c r="U17" s="44" t="e">
        <f t="shared" si="7"/>
        <v>#DIV/0!</v>
      </c>
      <c r="V17" s="44" t="e">
        <f t="shared" si="1"/>
        <v>#DIV/0!</v>
      </c>
      <c r="W17" s="75"/>
      <c r="X17" s="76"/>
      <c r="Y17" s="77" t="s">
        <v>51</v>
      </c>
    </row>
    <row r="18" spans="2:25" ht="18.75">
      <c r="B18" s="78">
        <v>4</v>
      </c>
      <c r="C18" s="79"/>
      <c r="D18" s="67" t="s">
        <v>47</v>
      </c>
      <c r="E18" s="111"/>
      <c r="F18" s="111"/>
      <c r="G18" s="110">
        <f t="shared" ref="G18:G34" si="9">E18-F18</f>
        <v>0</v>
      </c>
      <c r="H18" s="40"/>
      <c r="I18" s="80"/>
      <c r="J18" s="69"/>
      <c r="K18" s="81" t="e">
        <f t="shared" si="8"/>
        <v>#DIV/0!</v>
      </c>
      <c r="L18" s="40" t="e">
        <f t="shared" si="4"/>
        <v>#DIV/0!</v>
      </c>
      <c r="M18" s="44">
        <v>1160000</v>
      </c>
      <c r="N18" s="44" t="e">
        <f t="shared" si="2"/>
        <v>#DIV/0!</v>
      </c>
      <c r="O18" s="114"/>
      <c r="P18" s="44" t="e">
        <f t="shared" si="0"/>
        <v>#DIV/0!</v>
      </c>
      <c r="Q18" s="44" t="e">
        <f t="shared" si="3"/>
        <v>#DIV/0!</v>
      </c>
      <c r="R18" s="72">
        <v>0.5</v>
      </c>
      <c r="S18" s="73" t="e">
        <f t="shared" si="5"/>
        <v>#DIV/0!</v>
      </c>
      <c r="T18" s="74" t="e">
        <f t="shared" si="6"/>
        <v>#DIV/0!</v>
      </c>
      <c r="U18" s="44" t="e">
        <f t="shared" si="7"/>
        <v>#DIV/0!</v>
      </c>
      <c r="V18" s="44" t="e">
        <f t="shared" si="1"/>
        <v>#DIV/0!</v>
      </c>
      <c r="W18" s="75"/>
      <c r="X18" s="76"/>
      <c r="Y18" s="77" t="s">
        <v>51</v>
      </c>
    </row>
    <row r="19" spans="2:25" ht="18.75">
      <c r="B19" s="78">
        <v>5</v>
      </c>
      <c r="C19" s="79"/>
      <c r="D19" s="67" t="s">
        <v>47</v>
      </c>
      <c r="E19" s="111"/>
      <c r="F19" s="111"/>
      <c r="G19" s="110">
        <f t="shared" si="9"/>
        <v>0</v>
      </c>
      <c r="H19" s="40"/>
      <c r="I19" s="80"/>
      <c r="J19" s="69"/>
      <c r="K19" s="81" t="e">
        <f t="shared" si="8"/>
        <v>#DIV/0!</v>
      </c>
      <c r="L19" s="40" t="e">
        <f t="shared" si="4"/>
        <v>#DIV/0!</v>
      </c>
      <c r="M19" s="44">
        <v>1160000</v>
      </c>
      <c r="N19" s="44" t="e">
        <f t="shared" si="2"/>
        <v>#DIV/0!</v>
      </c>
      <c r="O19" s="114"/>
      <c r="P19" s="44" t="e">
        <f t="shared" si="0"/>
        <v>#DIV/0!</v>
      </c>
      <c r="Q19" s="44" t="e">
        <f t="shared" si="3"/>
        <v>#DIV/0!</v>
      </c>
      <c r="R19" s="72">
        <v>0.5</v>
      </c>
      <c r="S19" s="73" t="e">
        <f t="shared" si="5"/>
        <v>#DIV/0!</v>
      </c>
      <c r="T19" s="74" t="e">
        <f t="shared" si="6"/>
        <v>#DIV/0!</v>
      </c>
      <c r="U19" s="44" t="e">
        <f t="shared" si="7"/>
        <v>#DIV/0!</v>
      </c>
      <c r="V19" s="44" t="e">
        <f t="shared" si="1"/>
        <v>#DIV/0!</v>
      </c>
      <c r="W19" s="75"/>
      <c r="X19" s="76"/>
      <c r="Y19" s="77" t="s">
        <v>51</v>
      </c>
    </row>
    <row r="20" spans="2:25" ht="18.75">
      <c r="B20" s="78">
        <v>6</v>
      </c>
      <c r="C20" s="79"/>
      <c r="D20" s="67" t="s">
        <v>47</v>
      </c>
      <c r="E20" s="111"/>
      <c r="F20" s="111"/>
      <c r="G20" s="110">
        <f t="shared" si="9"/>
        <v>0</v>
      </c>
      <c r="H20" s="40"/>
      <c r="I20" s="80"/>
      <c r="J20" s="69"/>
      <c r="K20" s="81" t="e">
        <f t="shared" si="8"/>
        <v>#DIV/0!</v>
      </c>
      <c r="L20" s="40" t="e">
        <f t="shared" si="4"/>
        <v>#DIV/0!</v>
      </c>
      <c r="M20" s="44">
        <v>1160000</v>
      </c>
      <c r="N20" s="44" t="e">
        <f t="shared" si="2"/>
        <v>#DIV/0!</v>
      </c>
      <c r="O20" s="114"/>
      <c r="P20" s="44" t="e">
        <f t="shared" si="0"/>
        <v>#DIV/0!</v>
      </c>
      <c r="Q20" s="44" t="e">
        <f t="shared" si="3"/>
        <v>#DIV/0!</v>
      </c>
      <c r="R20" s="72">
        <v>0.5</v>
      </c>
      <c r="S20" s="73" t="e">
        <f t="shared" si="5"/>
        <v>#DIV/0!</v>
      </c>
      <c r="T20" s="74" t="e">
        <f t="shared" si="6"/>
        <v>#DIV/0!</v>
      </c>
      <c r="U20" s="44" t="e">
        <f t="shared" si="7"/>
        <v>#DIV/0!</v>
      </c>
      <c r="V20" s="44" t="e">
        <f t="shared" si="1"/>
        <v>#DIV/0!</v>
      </c>
      <c r="W20" s="75"/>
      <c r="X20" s="76"/>
      <c r="Y20" s="77" t="s">
        <v>51</v>
      </c>
    </row>
    <row r="21" spans="2:25" ht="18.75">
      <c r="B21" s="78">
        <v>7</v>
      </c>
      <c r="C21" s="79"/>
      <c r="D21" s="67" t="s">
        <v>47</v>
      </c>
      <c r="E21" s="111"/>
      <c r="F21" s="111"/>
      <c r="G21" s="110">
        <f t="shared" si="9"/>
        <v>0</v>
      </c>
      <c r="H21" s="40"/>
      <c r="I21" s="80"/>
      <c r="J21" s="69"/>
      <c r="K21" s="81" t="e">
        <f t="shared" si="8"/>
        <v>#DIV/0!</v>
      </c>
      <c r="L21" s="40" t="e">
        <f t="shared" si="4"/>
        <v>#DIV/0!</v>
      </c>
      <c r="M21" s="44">
        <v>1160000</v>
      </c>
      <c r="N21" s="44" t="e">
        <f t="shared" si="2"/>
        <v>#DIV/0!</v>
      </c>
      <c r="O21" s="114"/>
      <c r="P21" s="44" t="e">
        <f t="shared" si="0"/>
        <v>#DIV/0!</v>
      </c>
      <c r="Q21" s="44" t="e">
        <f t="shared" si="3"/>
        <v>#DIV/0!</v>
      </c>
      <c r="R21" s="72">
        <v>0.5</v>
      </c>
      <c r="S21" s="73" t="e">
        <f t="shared" si="5"/>
        <v>#DIV/0!</v>
      </c>
      <c r="T21" s="74" t="e">
        <f t="shared" si="6"/>
        <v>#DIV/0!</v>
      </c>
      <c r="U21" s="44" t="e">
        <f t="shared" si="7"/>
        <v>#DIV/0!</v>
      </c>
      <c r="V21" s="44" t="e">
        <f t="shared" si="1"/>
        <v>#DIV/0!</v>
      </c>
      <c r="W21" s="75"/>
      <c r="X21" s="76"/>
      <c r="Y21" s="77" t="s">
        <v>51</v>
      </c>
    </row>
    <row r="22" spans="2:25" ht="18.75">
      <c r="B22" s="78">
        <v>8</v>
      </c>
      <c r="C22" s="79"/>
      <c r="D22" s="67" t="s">
        <v>47</v>
      </c>
      <c r="E22" s="111"/>
      <c r="F22" s="111"/>
      <c r="G22" s="110">
        <f t="shared" si="9"/>
        <v>0</v>
      </c>
      <c r="H22" s="40"/>
      <c r="I22" s="80"/>
      <c r="J22" s="69"/>
      <c r="K22" s="81" t="e">
        <f t="shared" si="8"/>
        <v>#DIV/0!</v>
      </c>
      <c r="L22" s="40" t="e">
        <f t="shared" si="4"/>
        <v>#DIV/0!</v>
      </c>
      <c r="M22" s="44">
        <v>1160000</v>
      </c>
      <c r="N22" s="44" t="e">
        <f t="shared" si="2"/>
        <v>#DIV/0!</v>
      </c>
      <c r="O22" s="114"/>
      <c r="P22" s="44" t="e">
        <f t="shared" si="0"/>
        <v>#DIV/0!</v>
      </c>
      <c r="Q22" s="44" t="e">
        <f t="shared" si="3"/>
        <v>#DIV/0!</v>
      </c>
      <c r="R22" s="72">
        <v>0.5</v>
      </c>
      <c r="S22" s="73" t="e">
        <f t="shared" si="5"/>
        <v>#DIV/0!</v>
      </c>
      <c r="T22" s="74" t="e">
        <f t="shared" si="6"/>
        <v>#DIV/0!</v>
      </c>
      <c r="U22" s="44" t="e">
        <f t="shared" si="7"/>
        <v>#DIV/0!</v>
      </c>
      <c r="V22" s="44" t="e">
        <f t="shared" si="1"/>
        <v>#DIV/0!</v>
      </c>
      <c r="W22" s="75"/>
      <c r="X22" s="76"/>
      <c r="Y22" s="77" t="s">
        <v>51</v>
      </c>
    </row>
    <row r="23" spans="2:25" ht="18.75">
      <c r="B23" s="78">
        <v>9</v>
      </c>
      <c r="C23" s="79"/>
      <c r="D23" s="67" t="s">
        <v>47</v>
      </c>
      <c r="E23" s="111"/>
      <c r="F23" s="111"/>
      <c r="G23" s="110">
        <f t="shared" si="9"/>
        <v>0</v>
      </c>
      <c r="H23" s="40"/>
      <c r="I23" s="80"/>
      <c r="J23" s="69"/>
      <c r="K23" s="81" t="e">
        <f t="shared" si="8"/>
        <v>#DIV/0!</v>
      </c>
      <c r="L23" s="40" t="e">
        <f t="shared" si="4"/>
        <v>#DIV/0!</v>
      </c>
      <c r="M23" s="44">
        <v>1160000</v>
      </c>
      <c r="N23" s="44" t="e">
        <f t="shared" si="2"/>
        <v>#DIV/0!</v>
      </c>
      <c r="O23" s="114"/>
      <c r="P23" s="44" t="e">
        <f t="shared" si="0"/>
        <v>#DIV/0!</v>
      </c>
      <c r="Q23" s="44" t="e">
        <f t="shared" si="3"/>
        <v>#DIV/0!</v>
      </c>
      <c r="R23" s="72">
        <v>0.5</v>
      </c>
      <c r="S23" s="73" t="e">
        <f t="shared" si="5"/>
        <v>#DIV/0!</v>
      </c>
      <c r="T23" s="74" t="e">
        <f t="shared" si="6"/>
        <v>#DIV/0!</v>
      </c>
      <c r="U23" s="44" t="e">
        <f t="shared" si="7"/>
        <v>#DIV/0!</v>
      </c>
      <c r="V23" s="44" t="e">
        <f t="shared" si="1"/>
        <v>#DIV/0!</v>
      </c>
      <c r="W23" s="75"/>
      <c r="X23" s="76"/>
      <c r="Y23" s="77" t="s">
        <v>51</v>
      </c>
    </row>
    <row r="24" spans="2:25" ht="18.75">
      <c r="B24" s="78">
        <v>10</v>
      </c>
      <c r="C24" s="79"/>
      <c r="D24" s="67" t="s">
        <v>47</v>
      </c>
      <c r="E24" s="111"/>
      <c r="F24" s="111"/>
      <c r="G24" s="110">
        <f t="shared" si="9"/>
        <v>0</v>
      </c>
      <c r="H24" s="40"/>
      <c r="I24" s="80"/>
      <c r="J24" s="69"/>
      <c r="K24" s="81" t="e">
        <f t="shared" si="8"/>
        <v>#DIV/0!</v>
      </c>
      <c r="L24" s="40" t="e">
        <f t="shared" si="4"/>
        <v>#DIV/0!</v>
      </c>
      <c r="M24" s="44">
        <v>1160000</v>
      </c>
      <c r="N24" s="44" t="e">
        <f t="shared" si="2"/>
        <v>#DIV/0!</v>
      </c>
      <c r="O24" s="114"/>
      <c r="P24" s="44" t="e">
        <f t="shared" si="0"/>
        <v>#DIV/0!</v>
      </c>
      <c r="Q24" s="44" t="e">
        <f t="shared" si="3"/>
        <v>#DIV/0!</v>
      </c>
      <c r="R24" s="72">
        <v>0.5</v>
      </c>
      <c r="S24" s="73" t="e">
        <f t="shared" si="5"/>
        <v>#DIV/0!</v>
      </c>
      <c r="T24" s="74" t="e">
        <f t="shared" si="6"/>
        <v>#DIV/0!</v>
      </c>
      <c r="U24" s="44" t="e">
        <f t="shared" si="7"/>
        <v>#DIV/0!</v>
      </c>
      <c r="V24" s="44" t="e">
        <f t="shared" si="1"/>
        <v>#DIV/0!</v>
      </c>
      <c r="W24" s="75"/>
      <c r="X24" s="76"/>
      <c r="Y24" s="77" t="s">
        <v>51</v>
      </c>
    </row>
    <row r="25" spans="2:25" ht="18.75">
      <c r="B25" s="78">
        <v>11</v>
      </c>
      <c r="C25" s="79"/>
      <c r="D25" s="67" t="s">
        <v>47</v>
      </c>
      <c r="E25" s="111"/>
      <c r="F25" s="111"/>
      <c r="G25" s="110">
        <f t="shared" si="9"/>
        <v>0</v>
      </c>
      <c r="H25" s="40"/>
      <c r="I25" s="80"/>
      <c r="J25" s="69"/>
      <c r="K25" s="81" t="e">
        <f t="shared" si="8"/>
        <v>#DIV/0!</v>
      </c>
      <c r="L25" s="40" t="e">
        <f t="shared" si="4"/>
        <v>#DIV/0!</v>
      </c>
      <c r="M25" s="44">
        <v>1160000</v>
      </c>
      <c r="N25" s="44" t="e">
        <f t="shared" si="2"/>
        <v>#DIV/0!</v>
      </c>
      <c r="O25" s="114"/>
      <c r="P25" s="44" t="e">
        <f t="shared" si="0"/>
        <v>#DIV/0!</v>
      </c>
      <c r="Q25" s="44" t="e">
        <f t="shared" si="3"/>
        <v>#DIV/0!</v>
      </c>
      <c r="R25" s="72">
        <v>0.5</v>
      </c>
      <c r="S25" s="73" t="e">
        <f t="shared" si="5"/>
        <v>#DIV/0!</v>
      </c>
      <c r="T25" s="74" t="e">
        <f t="shared" si="6"/>
        <v>#DIV/0!</v>
      </c>
      <c r="U25" s="44" t="e">
        <f t="shared" si="7"/>
        <v>#DIV/0!</v>
      </c>
      <c r="V25" s="44" t="e">
        <f t="shared" si="1"/>
        <v>#DIV/0!</v>
      </c>
      <c r="W25" s="75"/>
      <c r="X25" s="76"/>
      <c r="Y25" s="77" t="s">
        <v>51</v>
      </c>
    </row>
    <row r="26" spans="2:25" ht="18.75">
      <c r="B26" s="78">
        <v>12</v>
      </c>
      <c r="C26" s="79"/>
      <c r="D26" s="67" t="s">
        <v>47</v>
      </c>
      <c r="E26" s="111"/>
      <c r="F26" s="111"/>
      <c r="G26" s="110">
        <f t="shared" si="9"/>
        <v>0</v>
      </c>
      <c r="H26" s="40"/>
      <c r="I26" s="80"/>
      <c r="J26" s="69"/>
      <c r="K26" s="81" t="e">
        <f t="shared" si="8"/>
        <v>#DIV/0!</v>
      </c>
      <c r="L26" s="40" t="e">
        <f t="shared" si="4"/>
        <v>#DIV/0!</v>
      </c>
      <c r="M26" s="44">
        <v>1160000</v>
      </c>
      <c r="N26" s="44" t="e">
        <f t="shared" si="2"/>
        <v>#DIV/0!</v>
      </c>
      <c r="O26" s="114"/>
      <c r="P26" s="44" t="e">
        <f t="shared" si="0"/>
        <v>#DIV/0!</v>
      </c>
      <c r="Q26" s="44" t="e">
        <f t="shared" si="3"/>
        <v>#DIV/0!</v>
      </c>
      <c r="R26" s="72">
        <v>0.5</v>
      </c>
      <c r="S26" s="73" t="e">
        <f t="shared" si="5"/>
        <v>#DIV/0!</v>
      </c>
      <c r="T26" s="74" t="e">
        <f t="shared" si="6"/>
        <v>#DIV/0!</v>
      </c>
      <c r="U26" s="44" t="e">
        <f t="shared" si="7"/>
        <v>#DIV/0!</v>
      </c>
      <c r="V26" s="44" t="e">
        <f t="shared" si="1"/>
        <v>#DIV/0!</v>
      </c>
      <c r="W26" s="75"/>
      <c r="X26" s="76"/>
      <c r="Y26" s="77" t="s">
        <v>51</v>
      </c>
    </row>
    <row r="27" spans="2:25" ht="18.75">
      <c r="B27" s="78">
        <v>13</v>
      </c>
      <c r="C27" s="79"/>
      <c r="D27" s="67" t="s">
        <v>47</v>
      </c>
      <c r="E27" s="111"/>
      <c r="F27" s="111"/>
      <c r="G27" s="110">
        <f t="shared" si="9"/>
        <v>0</v>
      </c>
      <c r="H27" s="40"/>
      <c r="I27" s="80"/>
      <c r="J27" s="69"/>
      <c r="K27" s="81" t="e">
        <f t="shared" si="8"/>
        <v>#DIV/0!</v>
      </c>
      <c r="L27" s="40" t="e">
        <f t="shared" si="4"/>
        <v>#DIV/0!</v>
      </c>
      <c r="M27" s="44">
        <v>1160000</v>
      </c>
      <c r="N27" s="44" t="e">
        <f t="shared" si="2"/>
        <v>#DIV/0!</v>
      </c>
      <c r="O27" s="114"/>
      <c r="P27" s="44" t="e">
        <f t="shared" si="0"/>
        <v>#DIV/0!</v>
      </c>
      <c r="Q27" s="44" t="e">
        <f t="shared" si="3"/>
        <v>#DIV/0!</v>
      </c>
      <c r="R27" s="72">
        <v>0.5</v>
      </c>
      <c r="S27" s="73" t="e">
        <f t="shared" si="5"/>
        <v>#DIV/0!</v>
      </c>
      <c r="T27" s="74" t="e">
        <f t="shared" si="6"/>
        <v>#DIV/0!</v>
      </c>
      <c r="U27" s="44" t="e">
        <f t="shared" si="7"/>
        <v>#DIV/0!</v>
      </c>
      <c r="V27" s="44" t="e">
        <f t="shared" si="1"/>
        <v>#DIV/0!</v>
      </c>
      <c r="W27" s="75"/>
      <c r="X27" s="76"/>
      <c r="Y27" s="77" t="s">
        <v>51</v>
      </c>
    </row>
    <row r="28" spans="2:25" ht="18.75">
      <c r="B28" s="78">
        <v>14</v>
      </c>
      <c r="C28" s="79"/>
      <c r="D28" s="67" t="s">
        <v>47</v>
      </c>
      <c r="E28" s="111"/>
      <c r="F28" s="111"/>
      <c r="G28" s="110">
        <f t="shared" si="9"/>
        <v>0</v>
      </c>
      <c r="H28" s="40"/>
      <c r="I28" s="80"/>
      <c r="J28" s="69"/>
      <c r="K28" s="81" t="e">
        <f t="shared" si="8"/>
        <v>#DIV/0!</v>
      </c>
      <c r="L28" s="40" t="e">
        <f t="shared" si="4"/>
        <v>#DIV/0!</v>
      </c>
      <c r="M28" s="44">
        <v>1160000</v>
      </c>
      <c r="N28" s="44" t="e">
        <f t="shared" si="2"/>
        <v>#DIV/0!</v>
      </c>
      <c r="O28" s="114"/>
      <c r="P28" s="44" t="e">
        <f t="shared" si="0"/>
        <v>#DIV/0!</v>
      </c>
      <c r="Q28" s="44" t="e">
        <f t="shared" si="3"/>
        <v>#DIV/0!</v>
      </c>
      <c r="R28" s="72">
        <v>0.5</v>
      </c>
      <c r="S28" s="73" t="e">
        <f t="shared" si="5"/>
        <v>#DIV/0!</v>
      </c>
      <c r="T28" s="74" t="e">
        <f t="shared" si="6"/>
        <v>#DIV/0!</v>
      </c>
      <c r="U28" s="44" t="e">
        <f t="shared" si="7"/>
        <v>#DIV/0!</v>
      </c>
      <c r="V28" s="44" t="e">
        <f t="shared" si="1"/>
        <v>#DIV/0!</v>
      </c>
      <c r="W28" s="75"/>
      <c r="X28" s="76"/>
      <c r="Y28" s="77" t="s">
        <v>51</v>
      </c>
    </row>
    <row r="29" spans="2:25" ht="18.75">
      <c r="B29" s="78">
        <v>15</v>
      </c>
      <c r="C29" s="79"/>
      <c r="D29" s="67" t="s">
        <v>47</v>
      </c>
      <c r="E29" s="111"/>
      <c r="F29" s="111"/>
      <c r="G29" s="110">
        <f t="shared" si="9"/>
        <v>0</v>
      </c>
      <c r="H29" s="40"/>
      <c r="I29" s="80"/>
      <c r="J29" s="69"/>
      <c r="K29" s="81" t="e">
        <f t="shared" si="8"/>
        <v>#DIV/0!</v>
      </c>
      <c r="L29" s="40" t="e">
        <f t="shared" si="4"/>
        <v>#DIV/0!</v>
      </c>
      <c r="M29" s="44">
        <v>1160000</v>
      </c>
      <c r="N29" s="44" t="e">
        <f t="shared" si="2"/>
        <v>#DIV/0!</v>
      </c>
      <c r="O29" s="114"/>
      <c r="P29" s="44" t="e">
        <f t="shared" si="0"/>
        <v>#DIV/0!</v>
      </c>
      <c r="Q29" s="44" t="e">
        <f t="shared" si="3"/>
        <v>#DIV/0!</v>
      </c>
      <c r="R29" s="72">
        <v>0.5</v>
      </c>
      <c r="S29" s="73" t="e">
        <f t="shared" si="5"/>
        <v>#DIV/0!</v>
      </c>
      <c r="T29" s="74" t="e">
        <f t="shared" si="6"/>
        <v>#DIV/0!</v>
      </c>
      <c r="U29" s="44" t="e">
        <f t="shared" si="7"/>
        <v>#DIV/0!</v>
      </c>
      <c r="V29" s="44" t="e">
        <f t="shared" si="1"/>
        <v>#DIV/0!</v>
      </c>
      <c r="W29" s="75"/>
      <c r="X29" s="76"/>
      <c r="Y29" s="77" t="s">
        <v>51</v>
      </c>
    </row>
    <row r="30" spans="2:25" ht="18.75">
      <c r="B30" s="78">
        <v>16</v>
      </c>
      <c r="C30" s="79"/>
      <c r="D30" s="67" t="s">
        <v>47</v>
      </c>
      <c r="E30" s="111"/>
      <c r="F30" s="111"/>
      <c r="G30" s="110">
        <f t="shared" si="9"/>
        <v>0</v>
      </c>
      <c r="H30" s="40"/>
      <c r="I30" s="80"/>
      <c r="J30" s="69"/>
      <c r="K30" s="81" t="e">
        <f t="shared" si="8"/>
        <v>#DIV/0!</v>
      </c>
      <c r="L30" s="40" t="e">
        <f t="shared" si="4"/>
        <v>#DIV/0!</v>
      </c>
      <c r="M30" s="44">
        <v>1160000</v>
      </c>
      <c r="N30" s="44" t="e">
        <f t="shared" si="2"/>
        <v>#DIV/0!</v>
      </c>
      <c r="O30" s="114"/>
      <c r="P30" s="44" t="e">
        <f t="shared" si="0"/>
        <v>#DIV/0!</v>
      </c>
      <c r="Q30" s="44" t="e">
        <f t="shared" si="3"/>
        <v>#DIV/0!</v>
      </c>
      <c r="R30" s="72">
        <v>0.5</v>
      </c>
      <c r="S30" s="73" t="e">
        <f t="shared" si="5"/>
        <v>#DIV/0!</v>
      </c>
      <c r="T30" s="74" t="e">
        <f t="shared" si="6"/>
        <v>#DIV/0!</v>
      </c>
      <c r="U30" s="44" t="e">
        <f t="shared" si="7"/>
        <v>#DIV/0!</v>
      </c>
      <c r="V30" s="44" t="e">
        <f t="shared" si="1"/>
        <v>#DIV/0!</v>
      </c>
      <c r="W30" s="75"/>
      <c r="X30" s="76"/>
      <c r="Y30" s="77" t="s">
        <v>51</v>
      </c>
    </row>
    <row r="31" spans="2:25" ht="18.75">
      <c r="B31" s="78">
        <v>17</v>
      </c>
      <c r="C31" s="79"/>
      <c r="D31" s="67" t="s">
        <v>47</v>
      </c>
      <c r="E31" s="111"/>
      <c r="F31" s="111"/>
      <c r="G31" s="110">
        <f t="shared" si="9"/>
        <v>0</v>
      </c>
      <c r="H31" s="40"/>
      <c r="I31" s="80"/>
      <c r="J31" s="69"/>
      <c r="K31" s="81" t="e">
        <f t="shared" si="8"/>
        <v>#DIV/0!</v>
      </c>
      <c r="L31" s="40" t="e">
        <f t="shared" si="4"/>
        <v>#DIV/0!</v>
      </c>
      <c r="M31" s="44">
        <v>1160000</v>
      </c>
      <c r="N31" s="44" t="e">
        <f t="shared" si="2"/>
        <v>#DIV/0!</v>
      </c>
      <c r="O31" s="114"/>
      <c r="P31" s="44" t="e">
        <f t="shared" si="0"/>
        <v>#DIV/0!</v>
      </c>
      <c r="Q31" s="44" t="e">
        <f t="shared" si="3"/>
        <v>#DIV/0!</v>
      </c>
      <c r="R31" s="72">
        <v>0.5</v>
      </c>
      <c r="S31" s="73" t="e">
        <f t="shared" si="5"/>
        <v>#DIV/0!</v>
      </c>
      <c r="T31" s="74" t="e">
        <f t="shared" si="6"/>
        <v>#DIV/0!</v>
      </c>
      <c r="U31" s="44" t="e">
        <f t="shared" si="7"/>
        <v>#DIV/0!</v>
      </c>
      <c r="V31" s="44" t="e">
        <f t="shared" si="1"/>
        <v>#DIV/0!</v>
      </c>
      <c r="W31" s="75"/>
      <c r="X31" s="76"/>
      <c r="Y31" s="77" t="s">
        <v>51</v>
      </c>
    </row>
    <row r="32" spans="2:25" ht="18.75">
      <c r="B32" s="78">
        <v>18</v>
      </c>
      <c r="C32" s="79"/>
      <c r="D32" s="67" t="s">
        <v>47</v>
      </c>
      <c r="E32" s="111"/>
      <c r="F32" s="111"/>
      <c r="G32" s="110">
        <f t="shared" si="9"/>
        <v>0</v>
      </c>
      <c r="H32" s="40"/>
      <c r="I32" s="80"/>
      <c r="J32" s="69"/>
      <c r="K32" s="81" t="e">
        <f t="shared" si="8"/>
        <v>#DIV/0!</v>
      </c>
      <c r="L32" s="40" t="e">
        <f t="shared" si="4"/>
        <v>#DIV/0!</v>
      </c>
      <c r="M32" s="44">
        <v>1160000</v>
      </c>
      <c r="N32" s="44" t="e">
        <f t="shared" si="2"/>
        <v>#DIV/0!</v>
      </c>
      <c r="O32" s="114"/>
      <c r="P32" s="44" t="e">
        <f t="shared" si="0"/>
        <v>#DIV/0!</v>
      </c>
      <c r="Q32" s="44" t="e">
        <f t="shared" si="3"/>
        <v>#DIV/0!</v>
      </c>
      <c r="R32" s="72">
        <v>0.5</v>
      </c>
      <c r="S32" s="73" t="e">
        <f t="shared" si="5"/>
        <v>#DIV/0!</v>
      </c>
      <c r="T32" s="74" t="e">
        <f t="shared" si="6"/>
        <v>#DIV/0!</v>
      </c>
      <c r="U32" s="44" t="e">
        <f t="shared" si="7"/>
        <v>#DIV/0!</v>
      </c>
      <c r="V32" s="44" t="e">
        <f t="shared" si="1"/>
        <v>#DIV/0!</v>
      </c>
      <c r="W32" s="75"/>
      <c r="X32" s="76"/>
      <c r="Y32" s="77" t="s">
        <v>51</v>
      </c>
    </row>
    <row r="33" spans="2:25" ht="18.75">
      <c r="B33" s="78">
        <v>19</v>
      </c>
      <c r="C33" s="79"/>
      <c r="D33" s="67" t="s">
        <v>47</v>
      </c>
      <c r="E33" s="111"/>
      <c r="F33" s="111"/>
      <c r="G33" s="110">
        <f t="shared" si="9"/>
        <v>0</v>
      </c>
      <c r="H33" s="40"/>
      <c r="I33" s="80"/>
      <c r="J33" s="69"/>
      <c r="K33" s="81" t="e">
        <f t="shared" si="8"/>
        <v>#DIV/0!</v>
      </c>
      <c r="L33" s="40" t="e">
        <f t="shared" si="4"/>
        <v>#DIV/0!</v>
      </c>
      <c r="M33" s="44">
        <v>1160000</v>
      </c>
      <c r="N33" s="44" t="e">
        <f t="shared" si="2"/>
        <v>#DIV/0!</v>
      </c>
      <c r="O33" s="114"/>
      <c r="P33" s="44" t="e">
        <f t="shared" si="0"/>
        <v>#DIV/0!</v>
      </c>
      <c r="Q33" s="44" t="e">
        <f t="shared" si="3"/>
        <v>#DIV/0!</v>
      </c>
      <c r="R33" s="72">
        <v>0.5</v>
      </c>
      <c r="S33" s="73" t="e">
        <f t="shared" si="5"/>
        <v>#DIV/0!</v>
      </c>
      <c r="T33" s="74" t="e">
        <f t="shared" si="6"/>
        <v>#DIV/0!</v>
      </c>
      <c r="U33" s="44" t="e">
        <f t="shared" si="7"/>
        <v>#DIV/0!</v>
      </c>
      <c r="V33" s="44" t="e">
        <f t="shared" si="1"/>
        <v>#DIV/0!</v>
      </c>
      <c r="W33" s="75"/>
      <c r="X33" s="76"/>
      <c r="Y33" s="77" t="s">
        <v>51</v>
      </c>
    </row>
    <row r="34" spans="2:25" ht="19.5" thickBot="1">
      <c r="B34" s="82">
        <v>20</v>
      </c>
      <c r="C34" s="83"/>
      <c r="D34" s="67" t="s">
        <v>47</v>
      </c>
      <c r="E34" s="112"/>
      <c r="F34" s="112"/>
      <c r="G34" s="110">
        <f t="shared" si="9"/>
        <v>0</v>
      </c>
      <c r="H34" s="84"/>
      <c r="I34" s="85"/>
      <c r="J34" s="86"/>
      <c r="K34" s="81" t="e">
        <f t="shared" si="8"/>
        <v>#DIV/0!</v>
      </c>
      <c r="L34" s="87" t="e">
        <f t="shared" si="4"/>
        <v>#DIV/0!</v>
      </c>
      <c r="M34" s="44">
        <v>1160000</v>
      </c>
      <c r="N34" s="44" t="e">
        <f t="shared" si="2"/>
        <v>#DIV/0!</v>
      </c>
      <c r="O34" s="115"/>
      <c r="P34" s="44" t="e">
        <f t="shared" si="0"/>
        <v>#DIV/0!</v>
      </c>
      <c r="Q34" s="44" t="e">
        <f t="shared" si="3"/>
        <v>#DIV/0!</v>
      </c>
      <c r="R34" s="88">
        <v>0.5</v>
      </c>
      <c r="S34" s="89" t="e">
        <f t="shared" si="5"/>
        <v>#DIV/0!</v>
      </c>
      <c r="T34" s="90" t="e">
        <f t="shared" si="6"/>
        <v>#DIV/0!</v>
      </c>
      <c r="U34" s="44" t="e">
        <f t="shared" si="7"/>
        <v>#DIV/0!</v>
      </c>
      <c r="V34" s="44" t="e">
        <f t="shared" si="1"/>
        <v>#DIV/0!</v>
      </c>
      <c r="W34" s="91"/>
      <c r="X34" s="92"/>
      <c r="Y34" s="93" t="s">
        <v>51</v>
      </c>
    </row>
    <row r="35" spans="2:25" ht="19.5" thickTop="1">
      <c r="B35" s="65" t="s">
        <v>52</v>
      </c>
      <c r="C35" s="94"/>
      <c r="D35" s="94"/>
      <c r="E35" s="113"/>
      <c r="F35" s="113"/>
      <c r="G35" s="113"/>
      <c r="H35" s="94"/>
      <c r="I35" s="94"/>
      <c r="J35" s="94"/>
      <c r="K35" s="95"/>
      <c r="L35" s="95"/>
      <c r="M35" s="95"/>
      <c r="N35" s="95"/>
      <c r="O35" s="116"/>
      <c r="P35" s="95"/>
      <c r="Q35" s="95"/>
      <c r="R35" s="95"/>
      <c r="S35" s="95"/>
      <c r="T35" s="95"/>
      <c r="U35" s="95"/>
      <c r="V35" s="95"/>
      <c r="W35" s="95"/>
      <c r="X35" s="95"/>
      <c r="Y35" s="96"/>
    </row>
    <row r="36" spans="2:25" ht="14.25" thickBot="1">
      <c r="U36" s="2"/>
      <c r="V36" s="2"/>
      <c r="W36" s="2"/>
      <c r="X36" s="2"/>
    </row>
    <row r="37" spans="2:25" ht="20.25" thickTop="1" thickBot="1">
      <c r="D37" s="97" t="s">
        <v>53</v>
      </c>
      <c r="E37" s="98" t="s">
        <v>54</v>
      </c>
      <c r="F37" s="99"/>
      <c r="G37" s="99"/>
      <c r="K37" s="100" t="s">
        <v>55</v>
      </c>
      <c r="L37" s="101"/>
      <c r="U37" s="2"/>
      <c r="V37" s="2"/>
      <c r="W37" s="2"/>
      <c r="X37" s="2"/>
    </row>
    <row r="38" spans="2:25" ht="18.75" customHeight="1" thickTop="1" thickBot="1">
      <c r="D38" s="102" t="s">
        <v>47</v>
      </c>
      <c r="E38" s="98" t="s">
        <v>56</v>
      </c>
      <c r="F38" s="99"/>
      <c r="G38" s="99"/>
      <c r="K38" s="109" t="s">
        <v>59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ht="18.75" customHeight="1" thickTop="1">
      <c r="H39" s="5"/>
      <c r="K39" s="103">
        <v>5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ht="18.75" customHeight="1">
      <c r="H40" s="5"/>
      <c r="K40" s="104">
        <v>6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ht="18.75" customHeight="1">
      <c r="K41" s="105">
        <v>7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ht="18.75" customHeight="1">
      <c r="D42" s="121" t="s">
        <v>57</v>
      </c>
      <c r="E42" s="121"/>
      <c r="K42" s="104">
        <v>8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ht="18.75" customHeight="1">
      <c r="D43" s="121"/>
      <c r="E43" s="121"/>
      <c r="K43" s="104">
        <v>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2:25" ht="18.75" customHeight="1">
      <c r="D44" s="121"/>
      <c r="E44" s="121"/>
      <c r="K44" s="105">
        <v>10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2:25" ht="18.75" customHeight="1">
      <c r="K45" s="105">
        <v>11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2:25" ht="18.75" customHeight="1">
      <c r="K46" s="104">
        <v>12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2:25" ht="18.75" customHeight="1">
      <c r="K47" s="104">
        <v>13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2:25" ht="18.75" customHeight="1">
      <c r="K48" s="106">
        <v>14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1:25" ht="18.75" customHeight="1">
      <c r="K49" s="104">
        <v>15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1:25" ht="18.75" customHeight="1">
      <c r="K50" s="10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1:25" ht="18.75" customHeight="1"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1:25" ht="18.75" customHeight="1"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1:25" ht="18.75">
      <c r="K53" s="8"/>
    </row>
  </sheetData>
  <sheetProtection selectLockedCells="1"/>
  <dataConsolidate/>
  <mergeCells count="7">
    <mergeCell ref="D42:E44"/>
    <mergeCell ref="B3:Y4"/>
    <mergeCell ref="B5:C5"/>
    <mergeCell ref="B6:C6"/>
    <mergeCell ref="B7:C7"/>
    <mergeCell ref="B9:C9"/>
    <mergeCell ref="K9:M9"/>
  </mergeCells>
  <phoneticPr fontId="3"/>
  <dataValidations count="5">
    <dataValidation type="list" allowBlank="1" showInputMessage="1" showErrorMessage="1" sqref="H13:H34" xr:uid="{0B2E05D6-C5E9-418A-9421-E724DE5C0963}">
      <formula1>$E$37:$E$38</formula1>
    </dataValidation>
    <dataValidation type="list" allowBlank="1" showInputMessage="1" showErrorMessage="1" sqref="D13:D34" xr:uid="{56D3AF53-FD4D-4A78-AD8C-E5A6FE973BD1}">
      <formula1>$D$37:$D$38</formula1>
    </dataValidation>
    <dataValidation imeMode="off" allowBlank="1" showInputMessage="1" showErrorMessage="1" sqref="D37:G37 T14" xr:uid="{ED003900-7DD2-45D9-8A6B-53C59640084D}"/>
    <dataValidation type="list" allowBlank="1" showInputMessage="1" showErrorMessage="1" sqref="L13:L14" xr:uid="{C36D02E6-2269-4045-A3E2-AD25677014CB}">
      <formula1>$K$39:$K$49</formula1>
    </dataValidation>
    <dataValidation type="list" allowBlank="1" showInputMessage="1" showErrorMessage="1" sqref="L15:L34" xr:uid="{EE0A95BE-E126-4029-94A3-00C1B7B23D52}">
      <formula1>$K$38:$K$49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35" fitToHeight="0" orientation="landscape" r:id="rId1"/>
  <headerFoot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別紙１_分娩取扱施設支援事業</vt:lpstr>
      <vt:lpstr>別紙１_分娩取扱施設支援事業!Print_Area</vt:lpstr>
      <vt:lpstr>別紙１_分娩取扱施設支援事業!Print_Titles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森脇　真祐</dc:creator>
  <cp:lastModifiedBy>森脇　真祐</cp:lastModifiedBy>
  <dcterms:created xsi:type="dcterms:W3CDTF">2026-05-24T08:10:36Z</dcterms:created>
  <dcterms:modified xsi:type="dcterms:W3CDTF">2026-06-05T06:05:15Z</dcterms:modified>
</cp:coreProperties>
</file>